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 для Пурусовой\Комплексное развитие\новая\"/>
    </mc:Choice>
  </mc:AlternateContent>
  <bookViews>
    <workbookView xWindow="360" yWindow="120" windowWidth="11355" windowHeight="8445" tabRatio="639" activeTab="1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'4'!$A:$A</definedName>
    <definedName name="Z_45424CF5_BCAC_4C9C_B429_A07126B5A9DA_.wvu.PrintArea" localSheetId="0" hidden="1">'3'!$A$1:$E$26</definedName>
    <definedName name="Z_45424CF5_BCAC_4C9C_B429_A07126B5A9DA_.wvu.PrintArea" localSheetId="1" hidden="1">'4'!$A$4:$J$28</definedName>
    <definedName name="Z_45424CF5_BCAC_4C9C_B429_A07126B5A9DA_.wvu.Rows" localSheetId="1" hidden="1">'4'!#REF!</definedName>
    <definedName name="Z_5BA3B245_EF19_47D9_A019_71BE180A3C5D_.wvu.Cols" localSheetId="1" hidden="1">'4'!$A:$A</definedName>
    <definedName name="Z_5BA3B245_EF19_47D9_A019_71BE180A3C5D_.wvu.PrintArea" localSheetId="0" hidden="1">'3'!$A$1:$E$26</definedName>
    <definedName name="Z_5BA3B245_EF19_47D9_A019_71BE180A3C5D_.wvu.PrintArea" localSheetId="1" hidden="1">'4'!$A$4:$J$28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'4'!$A$1:$O$266</definedName>
  </definedNames>
  <calcPr calcId="152511"/>
  <customWorkbookViews>
    <customWorkbookView name="Admin - Личное представление" guid="{45424CF5-BCAC-4C9C-B429-A07126B5A9DA}" mergeInterval="0" personalView="1" maximized="1" windowWidth="1276" windowHeight="785" tabRatio="959" activeSheetId="2"/>
    <customWorkbookView name="WIN7XP - Личное представление" guid="{5BA3B245-EF19-47D9-A019-71BE180A3C5D}" mergeInterval="0" personalView="1" maximized="1" xWindow="1" yWindow="1" windowWidth="1280" windowHeight="805" tabRatio="959" activeSheetId="2"/>
  </customWorkbookViews>
</workbook>
</file>

<file path=xl/calcChain.xml><?xml version="1.0" encoding="utf-8"?>
<calcChain xmlns="http://schemas.openxmlformats.org/spreadsheetml/2006/main">
  <c r="D182" i="2" l="1"/>
  <c r="D255" i="2"/>
  <c r="D253" i="2"/>
  <c r="D192" i="2"/>
  <c r="D102" i="2"/>
  <c r="D98" i="2"/>
  <c r="D94" i="2"/>
  <c r="D91" i="2"/>
  <c r="D77" i="2"/>
  <c r="D75" i="2"/>
  <c r="D65" i="2"/>
  <c r="D63" i="2"/>
  <c r="D61" i="2"/>
  <c r="D57" i="2"/>
  <c r="D52" i="2"/>
  <c r="D44" i="2"/>
  <c r="D43" i="2"/>
  <c r="D40" i="2"/>
  <c r="D36" i="2"/>
  <c r="D32" i="2"/>
  <c r="D27" i="2"/>
  <c r="K9" i="2"/>
  <c r="L9" i="2"/>
  <c r="M9" i="2"/>
  <c r="N9" i="2"/>
  <c r="O9" i="2"/>
  <c r="K13" i="2"/>
  <c r="L13" i="2"/>
  <c r="M13" i="2"/>
  <c r="N13" i="2"/>
  <c r="O13" i="2"/>
  <c r="K17" i="2"/>
  <c r="L17" i="2"/>
  <c r="M17" i="2"/>
  <c r="N17" i="2"/>
  <c r="O17" i="2"/>
  <c r="K21" i="2"/>
  <c r="L21" i="2"/>
  <c r="M21" i="2"/>
  <c r="N21" i="2"/>
  <c r="O21" i="2"/>
  <c r="K25" i="2"/>
  <c r="L25" i="2"/>
  <c r="M25" i="2"/>
  <c r="N25" i="2"/>
  <c r="O25" i="2"/>
  <c r="K30" i="2"/>
  <c r="L30" i="2"/>
  <c r="M30" i="2"/>
  <c r="N30" i="2"/>
  <c r="N84" i="2" s="1"/>
  <c r="O30" i="2"/>
  <c r="K34" i="2"/>
  <c r="L34" i="2"/>
  <c r="M34" i="2"/>
  <c r="N34" i="2"/>
  <c r="O34" i="2"/>
  <c r="K38" i="2"/>
  <c r="L38" i="2"/>
  <c r="M38" i="2"/>
  <c r="N38" i="2"/>
  <c r="O38" i="2"/>
  <c r="K42" i="2"/>
  <c r="L42" i="2"/>
  <c r="M42" i="2"/>
  <c r="N42" i="2"/>
  <c r="O42" i="2"/>
  <c r="K46" i="2"/>
  <c r="L46" i="2"/>
  <c r="M46" i="2"/>
  <c r="N46" i="2"/>
  <c r="O46" i="2"/>
  <c r="K50" i="2"/>
  <c r="L50" i="2"/>
  <c r="M50" i="2"/>
  <c r="N50" i="2"/>
  <c r="O50" i="2"/>
  <c r="K55" i="2"/>
  <c r="L55" i="2"/>
  <c r="M55" i="2"/>
  <c r="N55" i="2"/>
  <c r="O55" i="2"/>
  <c r="K59" i="2"/>
  <c r="L59" i="2"/>
  <c r="M59" i="2"/>
  <c r="N59" i="2"/>
  <c r="O59" i="2"/>
  <c r="K67" i="2"/>
  <c r="L67" i="2"/>
  <c r="M67" i="2"/>
  <c r="N67" i="2"/>
  <c r="O67" i="2"/>
  <c r="K71" i="2"/>
  <c r="L71" i="2"/>
  <c r="M71" i="2"/>
  <c r="N71" i="2"/>
  <c r="O71" i="2"/>
  <c r="K85" i="2"/>
  <c r="L85" i="2"/>
  <c r="M85" i="2"/>
  <c r="N85" i="2"/>
  <c r="O85" i="2"/>
  <c r="L86" i="2"/>
  <c r="M86" i="2"/>
  <c r="N86" i="2"/>
  <c r="O86" i="2"/>
  <c r="K89" i="2"/>
  <c r="L89" i="2"/>
  <c r="L140" i="2" s="1"/>
  <c r="M89" i="2"/>
  <c r="N89" i="2"/>
  <c r="O89" i="2"/>
  <c r="K92" i="2"/>
  <c r="L92" i="2"/>
  <c r="M92" i="2"/>
  <c r="N92" i="2"/>
  <c r="O92" i="2"/>
  <c r="K96" i="2"/>
  <c r="L96" i="2"/>
  <c r="M96" i="2"/>
  <c r="N96" i="2"/>
  <c r="O96" i="2"/>
  <c r="K100" i="2"/>
  <c r="L100" i="2"/>
  <c r="M100" i="2"/>
  <c r="N100" i="2"/>
  <c r="O100" i="2"/>
  <c r="K104" i="2"/>
  <c r="L104" i="2"/>
  <c r="M104" i="2"/>
  <c r="N104" i="2"/>
  <c r="O104" i="2"/>
  <c r="K112" i="2"/>
  <c r="L112" i="2"/>
  <c r="M112" i="2"/>
  <c r="N112" i="2"/>
  <c r="O112" i="2"/>
  <c r="K116" i="2"/>
  <c r="L116" i="2"/>
  <c r="M116" i="2"/>
  <c r="N116" i="2"/>
  <c r="O116" i="2"/>
  <c r="K120" i="2"/>
  <c r="L120" i="2"/>
  <c r="M120" i="2"/>
  <c r="N120" i="2"/>
  <c r="O120" i="2"/>
  <c r="K141" i="2"/>
  <c r="L141" i="2"/>
  <c r="M141" i="2"/>
  <c r="N141" i="2"/>
  <c r="N264" i="2" s="1"/>
  <c r="O141" i="2"/>
  <c r="K142" i="2"/>
  <c r="L142" i="2"/>
  <c r="M142" i="2"/>
  <c r="N142" i="2"/>
  <c r="O142" i="2"/>
  <c r="O265" i="2" s="1"/>
  <c r="K146" i="2"/>
  <c r="L146" i="2"/>
  <c r="M146" i="2"/>
  <c r="N146" i="2"/>
  <c r="O146" i="2"/>
  <c r="K155" i="2"/>
  <c r="L155" i="2"/>
  <c r="M155" i="2"/>
  <c r="N155" i="2"/>
  <c r="O155" i="2"/>
  <c r="K168" i="2"/>
  <c r="L168" i="2"/>
  <c r="M168" i="2"/>
  <c r="N168" i="2"/>
  <c r="O168" i="2"/>
  <c r="K172" i="2"/>
  <c r="L172" i="2"/>
  <c r="M172" i="2"/>
  <c r="N172" i="2"/>
  <c r="O172" i="2"/>
  <c r="K176" i="2"/>
  <c r="L176" i="2"/>
  <c r="M176" i="2"/>
  <c r="N176" i="2"/>
  <c r="O176" i="2"/>
  <c r="K180" i="2"/>
  <c r="L180" i="2"/>
  <c r="M180" i="2"/>
  <c r="N180" i="2"/>
  <c r="O180" i="2"/>
  <c r="K184" i="2"/>
  <c r="L184" i="2"/>
  <c r="M184" i="2"/>
  <c r="N184" i="2"/>
  <c r="O184" i="2"/>
  <c r="N200" i="2"/>
  <c r="K201" i="2"/>
  <c r="L201" i="2"/>
  <c r="M201" i="2"/>
  <c r="N201" i="2"/>
  <c r="O201" i="2"/>
  <c r="K202" i="2"/>
  <c r="L202" i="2"/>
  <c r="M202" i="2"/>
  <c r="N202" i="2"/>
  <c r="O202" i="2"/>
  <c r="K205" i="2"/>
  <c r="L205" i="2"/>
  <c r="M205" i="2"/>
  <c r="N205" i="2"/>
  <c r="O205" i="2"/>
  <c r="K209" i="2"/>
  <c r="L209" i="2"/>
  <c r="M209" i="2"/>
  <c r="N209" i="2"/>
  <c r="O209" i="2"/>
  <c r="K213" i="2"/>
  <c r="L213" i="2"/>
  <c r="M213" i="2"/>
  <c r="N213" i="2"/>
  <c r="O213" i="2"/>
  <c r="K217" i="2"/>
  <c r="L217" i="2"/>
  <c r="M217" i="2"/>
  <c r="N217" i="2"/>
  <c r="O217" i="2"/>
  <c r="K225" i="2"/>
  <c r="L225" i="2"/>
  <c r="M225" i="2"/>
  <c r="N225" i="2"/>
  <c r="O225" i="2"/>
  <c r="L229" i="2"/>
  <c r="K230" i="2"/>
  <c r="K264" i="2" s="1"/>
  <c r="L230" i="2"/>
  <c r="M230" i="2"/>
  <c r="M264" i="2" s="1"/>
  <c r="N230" i="2"/>
  <c r="O230" i="2"/>
  <c r="O264" i="2" s="1"/>
  <c r="K231" i="2"/>
  <c r="L231" i="2"/>
  <c r="M231" i="2"/>
  <c r="N231" i="2"/>
  <c r="O231" i="2"/>
  <c r="K258" i="2"/>
  <c r="K257" i="2" s="1"/>
  <c r="L258" i="2"/>
  <c r="L257" i="2" s="1"/>
  <c r="M258" i="2"/>
  <c r="M257" i="2" s="1"/>
  <c r="N258" i="2"/>
  <c r="N257" i="2" s="1"/>
  <c r="O258" i="2"/>
  <c r="O257" i="2" s="1"/>
  <c r="L264" i="2"/>
  <c r="K265" i="2"/>
  <c r="M265" i="2"/>
  <c r="I86" i="2"/>
  <c r="I84" i="2"/>
  <c r="I140" i="2"/>
  <c r="G85" i="2"/>
  <c r="N140" i="2" l="1"/>
  <c r="N263" i="2" s="1"/>
  <c r="L265" i="2"/>
  <c r="N229" i="2"/>
  <c r="N265" i="2"/>
  <c r="L200" i="2"/>
  <c r="L84" i="2"/>
  <c r="O200" i="2"/>
  <c r="M200" i="2"/>
  <c r="K200" i="2"/>
  <c r="K263" i="2" s="1"/>
  <c r="O229" i="2"/>
  <c r="M229" i="2"/>
  <c r="K229" i="2"/>
  <c r="O140" i="2"/>
  <c r="M140" i="2"/>
  <c r="M263" i="2" s="1"/>
  <c r="K140" i="2"/>
  <c r="O84" i="2"/>
  <c r="M84" i="2"/>
  <c r="L263" i="2"/>
  <c r="I263" i="2"/>
  <c r="G141" i="2"/>
  <c r="F23" i="2"/>
  <c r="D23" i="2" s="1"/>
  <c r="F11" i="2"/>
  <c r="D11" i="2" s="1"/>
  <c r="F259" i="2"/>
  <c r="D259" i="2" s="1"/>
  <c r="F146" i="2"/>
  <c r="F150" i="2" s="1"/>
  <c r="F142" i="2"/>
  <c r="F19" i="2"/>
  <c r="D19" i="2" s="1"/>
  <c r="F48" i="2"/>
  <c r="D48" i="2" s="1"/>
  <c r="F202" i="2"/>
  <c r="I202" i="2"/>
  <c r="J202" i="2"/>
  <c r="E202" i="2"/>
  <c r="D179" i="2"/>
  <c r="D178" i="2"/>
  <c r="D177" i="2"/>
  <c r="J176" i="2"/>
  <c r="I176" i="2"/>
  <c r="H176" i="2"/>
  <c r="G176" i="2"/>
  <c r="F176" i="2"/>
  <c r="E176" i="2"/>
  <c r="D175" i="2"/>
  <c r="D174" i="2"/>
  <c r="D173" i="2"/>
  <c r="J172" i="2"/>
  <c r="I172" i="2"/>
  <c r="H172" i="2"/>
  <c r="G172" i="2"/>
  <c r="F172" i="2"/>
  <c r="E172" i="2"/>
  <c r="F201" i="2"/>
  <c r="G201" i="2"/>
  <c r="H201" i="2"/>
  <c r="I201" i="2"/>
  <c r="J201" i="2"/>
  <c r="E201" i="2"/>
  <c r="E168" i="2"/>
  <c r="F168" i="2"/>
  <c r="I168" i="2"/>
  <c r="J168" i="2"/>
  <c r="J180" i="2"/>
  <c r="I180" i="2"/>
  <c r="G180" i="2"/>
  <c r="E180" i="2"/>
  <c r="E184" i="2"/>
  <c r="G184" i="2"/>
  <c r="H184" i="2"/>
  <c r="I184" i="2"/>
  <c r="J184" i="2"/>
  <c r="D171" i="2"/>
  <c r="D170" i="2"/>
  <c r="D169" i="2"/>
  <c r="D196" i="2"/>
  <c r="F155" i="2"/>
  <c r="G155" i="2"/>
  <c r="H155" i="2"/>
  <c r="I155" i="2"/>
  <c r="J155" i="2"/>
  <c r="E155" i="2"/>
  <c r="F120" i="2"/>
  <c r="G120" i="2"/>
  <c r="H120" i="2"/>
  <c r="J120" i="2"/>
  <c r="E120" i="2"/>
  <c r="I112" i="2"/>
  <c r="J112" i="2"/>
  <c r="E112" i="2"/>
  <c r="G104" i="2"/>
  <c r="H104" i="2"/>
  <c r="I104" i="2"/>
  <c r="J104" i="2"/>
  <c r="E100" i="2"/>
  <c r="D100" i="2" s="1"/>
  <c r="I92" i="2"/>
  <c r="D92" i="2" s="1"/>
  <c r="I89" i="2"/>
  <c r="D89" i="2" s="1"/>
  <c r="E13" i="2"/>
  <c r="F13" i="2"/>
  <c r="G13" i="2"/>
  <c r="H13" i="2"/>
  <c r="I13" i="2"/>
  <c r="J13" i="2"/>
  <c r="D14" i="2"/>
  <c r="D15" i="2"/>
  <c r="D16" i="2"/>
  <c r="E85" i="2"/>
  <c r="E86" i="2"/>
  <c r="F85" i="2"/>
  <c r="D62" i="2"/>
  <c r="D60" i="2"/>
  <c r="J59" i="2"/>
  <c r="F59" i="2"/>
  <c r="E59" i="2"/>
  <c r="D58" i="2"/>
  <c r="D56" i="2"/>
  <c r="J55" i="2"/>
  <c r="I55" i="2"/>
  <c r="H55" i="2"/>
  <c r="G55" i="2"/>
  <c r="F55" i="2"/>
  <c r="E55" i="2"/>
  <c r="D55" i="2" s="1"/>
  <c r="D260" i="2"/>
  <c r="G258" i="2"/>
  <c r="G257" i="2" s="1"/>
  <c r="I258" i="2"/>
  <c r="J258" i="2"/>
  <c r="F258" i="2"/>
  <c r="H152" i="2"/>
  <c r="G152" i="2"/>
  <c r="F152" i="2"/>
  <c r="E152" i="2"/>
  <c r="J151" i="2"/>
  <c r="I151" i="2"/>
  <c r="H151" i="2"/>
  <c r="G151" i="2"/>
  <c r="F151" i="2"/>
  <c r="E151" i="2"/>
  <c r="E150" i="2"/>
  <c r="H150" i="2"/>
  <c r="J146" i="2"/>
  <c r="J150" i="2" s="1"/>
  <c r="E96" i="2"/>
  <c r="D96" i="2" s="1"/>
  <c r="F116" i="2"/>
  <c r="I116" i="2"/>
  <c r="J116" i="2"/>
  <c r="E116" i="2"/>
  <c r="E141" i="2"/>
  <c r="F141" i="2"/>
  <c r="H141" i="2"/>
  <c r="J141" i="2"/>
  <c r="H142" i="2"/>
  <c r="J142" i="2"/>
  <c r="F231" i="2"/>
  <c r="H231" i="2"/>
  <c r="I231" i="2"/>
  <c r="F230" i="2"/>
  <c r="H230" i="2"/>
  <c r="J230" i="2"/>
  <c r="E230" i="2"/>
  <c r="D206" i="2"/>
  <c r="D207" i="2"/>
  <c r="D208" i="2"/>
  <c r="D210" i="2"/>
  <c r="D211" i="2"/>
  <c r="D212" i="2"/>
  <c r="D214" i="2"/>
  <c r="D215" i="2"/>
  <c r="D216" i="2"/>
  <c r="D218" i="2"/>
  <c r="D219" i="2"/>
  <c r="D220" i="2"/>
  <c r="D226" i="2"/>
  <c r="D227" i="2"/>
  <c r="D228" i="2"/>
  <c r="D232" i="2"/>
  <c r="D197" i="2"/>
  <c r="D198" i="2"/>
  <c r="D199" i="2"/>
  <c r="D147" i="2"/>
  <c r="D148" i="2"/>
  <c r="D149" i="2"/>
  <c r="D153" i="2"/>
  <c r="D90" i="2"/>
  <c r="D93" i="2"/>
  <c r="D95" i="2"/>
  <c r="D97" i="2"/>
  <c r="D99" i="2"/>
  <c r="D101" i="2"/>
  <c r="D103" i="2"/>
  <c r="D105" i="2"/>
  <c r="D106" i="2"/>
  <c r="D107" i="2"/>
  <c r="D113" i="2"/>
  <c r="D114" i="2"/>
  <c r="D115" i="2"/>
  <c r="D117" i="2"/>
  <c r="D118" i="2"/>
  <c r="D119" i="2"/>
  <c r="D121" i="2"/>
  <c r="D122" i="2"/>
  <c r="D123" i="2"/>
  <c r="D125" i="2"/>
  <c r="D127" i="2"/>
  <c r="D128" i="2"/>
  <c r="D129" i="2"/>
  <c r="D130" i="2"/>
  <c r="D131" i="2"/>
  <c r="D132" i="2"/>
  <c r="D133" i="2"/>
  <c r="D134" i="2"/>
  <c r="D143" i="2"/>
  <c r="D10" i="2"/>
  <c r="D12" i="2"/>
  <c r="D18" i="2"/>
  <c r="D20" i="2"/>
  <c r="D22" i="2"/>
  <c r="D24" i="2"/>
  <c r="D26" i="2"/>
  <c r="D28" i="2"/>
  <c r="D29" i="2"/>
  <c r="D31" i="2"/>
  <c r="D33" i="2"/>
  <c r="D35" i="2"/>
  <c r="D37" i="2"/>
  <c r="D39" i="2"/>
  <c r="D41" i="2"/>
  <c r="D45" i="2"/>
  <c r="D47" i="2"/>
  <c r="D49" i="2"/>
  <c r="D51" i="2"/>
  <c r="D53" i="2"/>
  <c r="D54" i="2"/>
  <c r="D68" i="2"/>
  <c r="D69" i="2"/>
  <c r="D70" i="2"/>
  <c r="D72" i="2"/>
  <c r="D73" i="2"/>
  <c r="D74" i="2"/>
  <c r="D87" i="2"/>
  <c r="E231" i="2"/>
  <c r="F225" i="2"/>
  <c r="G225" i="2"/>
  <c r="I225" i="2"/>
  <c r="J225" i="2"/>
  <c r="E225" i="2"/>
  <c r="F217" i="2"/>
  <c r="G217" i="2"/>
  <c r="E217" i="2"/>
  <c r="D217" i="2" s="1"/>
  <c r="F213" i="2"/>
  <c r="G213" i="2"/>
  <c r="H213" i="2"/>
  <c r="I213" i="2"/>
  <c r="J213" i="2"/>
  <c r="E213" i="2"/>
  <c r="F209" i="2"/>
  <c r="G209" i="2"/>
  <c r="H209" i="2"/>
  <c r="I209" i="2"/>
  <c r="J209" i="2"/>
  <c r="E209" i="2"/>
  <c r="F205" i="2"/>
  <c r="G205" i="2"/>
  <c r="H205" i="2"/>
  <c r="E205" i="2"/>
  <c r="J71" i="2"/>
  <c r="I71" i="2"/>
  <c r="H71" i="2"/>
  <c r="G71" i="2"/>
  <c r="F71" i="2"/>
  <c r="E71" i="2"/>
  <c r="J67" i="2"/>
  <c r="I67" i="2"/>
  <c r="H67" i="2"/>
  <c r="G67" i="2"/>
  <c r="F67" i="2"/>
  <c r="E67" i="2"/>
  <c r="J50" i="2"/>
  <c r="F50" i="2"/>
  <c r="E50" i="2"/>
  <c r="J46" i="2"/>
  <c r="F46" i="2"/>
  <c r="E46" i="2"/>
  <c r="F42" i="2"/>
  <c r="E42" i="2"/>
  <c r="D42" i="2" s="1"/>
  <c r="J38" i="2"/>
  <c r="F38" i="2"/>
  <c r="E38" i="2"/>
  <c r="J34" i="2"/>
  <c r="F34" i="2"/>
  <c r="E34" i="2"/>
  <c r="D34" i="2" s="1"/>
  <c r="J30" i="2"/>
  <c r="F30" i="2"/>
  <c r="E30" i="2"/>
  <c r="J25" i="2"/>
  <c r="F25" i="2"/>
  <c r="E25" i="2"/>
  <c r="D25" i="2" s="1"/>
  <c r="F21" i="2"/>
  <c r="E21" i="2"/>
  <c r="D21" i="2" s="1"/>
  <c r="J9" i="2"/>
  <c r="F17" i="2"/>
  <c r="J17" i="2"/>
  <c r="E17" i="2"/>
  <c r="E9" i="2"/>
  <c r="D231" i="2" l="1"/>
  <c r="D9" i="2"/>
  <c r="F9" i="2"/>
  <c r="D59" i="2"/>
  <c r="D112" i="2"/>
  <c r="O263" i="2"/>
  <c r="D46" i="2"/>
  <c r="D17" i="2"/>
  <c r="D30" i="2"/>
  <c r="D38" i="2"/>
  <c r="D50" i="2"/>
  <c r="D230" i="2"/>
  <c r="D141" i="2"/>
  <c r="D85" i="2"/>
  <c r="D104" i="2"/>
  <c r="D180" i="2"/>
  <c r="D172" i="2"/>
  <c r="D142" i="2"/>
  <c r="D13" i="2"/>
  <c r="F200" i="2"/>
  <c r="F140" i="2"/>
  <c r="F86" i="2"/>
  <c r="D86" i="2" s="1"/>
  <c r="J200" i="2"/>
  <c r="D168" i="2"/>
  <c r="D176" i="2"/>
  <c r="E84" i="2"/>
  <c r="F84" i="2"/>
  <c r="I200" i="2"/>
  <c r="G200" i="2"/>
  <c r="E200" i="2"/>
  <c r="F264" i="2"/>
  <c r="G264" i="2"/>
  <c r="E265" i="2"/>
  <c r="H140" i="2"/>
  <c r="J140" i="2"/>
  <c r="D258" i="2"/>
  <c r="D120" i="2"/>
  <c r="F257" i="2"/>
  <c r="D67" i="2"/>
  <c r="D205" i="2"/>
  <c r="D213" i="2"/>
  <c r="D225" i="2"/>
  <c r="D71" i="2"/>
  <c r="D146" i="2"/>
  <c r="D116" i="2"/>
  <c r="D209" i="2"/>
  <c r="F229" i="2"/>
  <c r="D229" i="2" s="1"/>
  <c r="D265" i="2" l="1"/>
  <c r="D84" i="2"/>
  <c r="D140" i="2"/>
  <c r="D257" i="2"/>
  <c r="E264" i="2"/>
  <c r="F265" i="2"/>
  <c r="D156" i="2"/>
  <c r="D157" i="2"/>
  <c r="D158" i="2"/>
  <c r="D160" i="2"/>
  <c r="D161" i="2"/>
  <c r="D162" i="2"/>
  <c r="D163" i="2"/>
  <c r="D164" i="2"/>
  <c r="D165" i="2"/>
  <c r="D166" i="2"/>
  <c r="D167" i="2"/>
  <c r="D188" i="2"/>
  <c r="D189" i="2"/>
  <c r="D190" i="2"/>
  <c r="D191" i="2"/>
  <c r="D155" i="2"/>
  <c r="D264" i="2" l="1"/>
  <c r="E263" i="2"/>
  <c r="D263" i="2" s="1"/>
  <c r="F263" i="2"/>
  <c r="D152" i="2"/>
  <c r="D151" i="2"/>
  <c r="D203" i="2"/>
  <c r="D201" i="2"/>
  <c r="D150" i="2"/>
  <c r="D26" i="1"/>
</calcChain>
</file>

<file path=xl/sharedStrings.xml><?xml version="1.0" encoding="utf-8"?>
<sst xmlns="http://schemas.openxmlformats.org/spreadsheetml/2006/main" count="423" uniqueCount="140">
  <si>
    <t>Сроки реализации</t>
  </si>
  <si>
    <t>источник финан.</t>
  </si>
  <si>
    <t>всего</t>
  </si>
  <si>
    <t>об</t>
  </si>
  <si>
    <t>мб</t>
  </si>
  <si>
    <t>сп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</si>
  <si>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</si>
  <si>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</si>
  <si>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</si>
  <si>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</si>
  <si>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</si>
  <si>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</si>
  <si>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</si>
  <si>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</si>
  <si>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</si>
  <si>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</si>
  <si>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</si>
  <si>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</si>
  <si>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</si>
  <si>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</si>
  <si>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</si>
  <si>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</si>
  <si>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</si>
  <si>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</si>
  <si>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</si>
  <si>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</si>
  <si>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</si>
  <si>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</si>
  <si>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</si>
  <si>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</si>
  <si>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</si>
  <si>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</si>
  <si>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</si>
  <si>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</si>
  <si>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</si>
  <si>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</si>
  <si>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</si>
  <si>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</si>
  <si>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</si>
  <si>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</si>
  <si>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</si>
  <si>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</si>
  <si>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</si>
  <si>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</si>
  <si>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</si>
  <si>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</si>
  <si>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</si>
  <si>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</si>
  <si>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</si>
  <si>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</si>
  <si>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</si>
  <si>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</si>
  <si>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</si>
  <si>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</si>
  <si>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</si>
  <si>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</si>
  <si>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</si>
  <si>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</si>
  <si>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</si>
  <si>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</si>
  <si>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</si>
  <si>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</si>
  <si>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</si>
  <si>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</si>
  <si>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</si>
  <si>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</si>
  <si>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Строительство трассы электролинии 10/0,4кВ и ТП для электроснабжения 58-ми жилых домов по ул.Уральской, Северная, Козлова, Кочурова, Светлая Варненского района</t>
  </si>
  <si>
    <t>Электроснабжение 40 индивидуальных жилых домов в с.Варна Варненского района Челябинской области (квартал жилой застройки в районе ЦРБ)</t>
  </si>
  <si>
    <t>Электроснабжение 40 индивидуальных жилых домов в с.Варна Варненского района Челябинской области (квартал жилой застройки на ст.Тамерлан)</t>
  </si>
  <si>
    <t>Электроснабжение 40 индивидуальных жилых домов в с.Варна Варненского района Челябинской области (квартал жилой застройки в районе СХТ, улиц: Варенникова, Российская, Литвинова)</t>
  </si>
  <si>
    <t>ПОДПРОГРАММА «КОМПЛЕКСНОЕ РАЗВИТИЕ СИСТЕМ ГАЗОСНАБЖЕНИЯ ВАРНЕНСКОГО МУНИЦИПАЛЬНОГО РАЙОНА»</t>
  </si>
  <si>
    <t>Итого по программе</t>
  </si>
  <si>
    <t>Итого по разделу</t>
  </si>
  <si>
    <t xml:space="preserve">Итого по разделу </t>
  </si>
  <si>
    <t>Ремонт газораспределительных сетей (аврийно-востановительные работы) на территории Варненского муниципального района</t>
  </si>
  <si>
    <t>Ремонт водопроводных сетей Аятского сельского поселения</t>
  </si>
  <si>
    <t>Ремонт водопроводных сетей Бородиновского сельского поселения</t>
  </si>
  <si>
    <t>Ремонт водопроводных сетей Лейпцигского сельского поселения</t>
  </si>
  <si>
    <t>Ремонт водопроводных сетей Новоуральского сельского поселения</t>
  </si>
  <si>
    <t>Ремонт водопроводных сетей Толстинского сельского поселения</t>
  </si>
  <si>
    <t>Модернизация и капитальный ремонт систем теплоснабжения (теплтраса и котельная ст.Тамерлан), Варненское сельское поселение.</t>
  </si>
  <si>
    <t>Модернизация и ремонт систем теплоснабжения (с монтажом блочной котельной )села Бородиновка.</t>
  </si>
  <si>
    <t>Модернизация и капитальный ремонт систем теплоснабжения (теплтраса и котельные) ,Краснооктябрьское сельское поселение.</t>
  </si>
  <si>
    <t>Модернизация и капитальный ремонт систем теплоснабжения, установка приборов учета (теплтраса и котельные) ,Новоуральское сельское поселение.</t>
  </si>
  <si>
    <t>Модернизация  систем теплоснабжения Покровского сельского поселения</t>
  </si>
  <si>
    <t>Прочие работы по газоснабжениюе жилых домов  населенных пунктов района</t>
  </si>
  <si>
    <t xml:space="preserve">                                                                                                                               </t>
  </si>
  <si>
    <t>Возмещение доп.расходов теплоснабжающих предприятий коммунального комплекса, подтв. ЕТО, ВСЕГО, в том числе по поселениям:</t>
  </si>
  <si>
    <t>Варненское сельское поселение</t>
  </si>
  <si>
    <t>Бородиновское сельское поселение</t>
  </si>
  <si>
    <t xml:space="preserve">Новоуральское сельское поселение </t>
  </si>
  <si>
    <t>Краснооктябрьское сельское поселение</t>
  </si>
  <si>
    <t>Покровское сельское поселение</t>
  </si>
  <si>
    <t>Модернизация и капитальный ремонт систем теплоснабжения (теплтраса и котельные), Казановское сельское поселение.</t>
  </si>
  <si>
    <t>Ремонт сетей водоснабжения, водонапорных башен, ремонтные работы по очистке скважин Варненского сельского поселения</t>
  </si>
  <si>
    <t>Ремонт водопроводных сетей Кулевчинского сельского поселения</t>
  </si>
  <si>
    <t>Ремонт водопроводных сетей Покровского сельского поселения</t>
  </si>
  <si>
    <t>Ремонт водопроводных сетей Николаевского сельского поселения</t>
  </si>
  <si>
    <t>ПОДПРОГРАММА «КОМПЛЕКСНОЕ РАЗВИТИЕ СИСТЕМ ТЕПЛОСНАБЖЕНИЯ ВАРНЕНСКОГО МУНИЦИПАЛЬНОГО РАЙОНА »</t>
  </si>
  <si>
    <t>Ремонт водопроводных сетей Краснооктябрьского сельского поселения</t>
  </si>
  <si>
    <t>Подводящий газопровод высокого давления поселок Казановка-поселок Алексеевка Варненского муниципального района Челябинской области</t>
  </si>
  <si>
    <t>Подводящий газопровод высокого давления для газоснабжения жилых домов с.Лейпциг Варненского муниципального района Челябинской области</t>
  </si>
  <si>
    <t>ПОДПРОГРАММА «КАПИТАЛЬНЫЙ РЕМОНТ МНОГОКВАРТИРНЫХ ДОМОВ НА ТЕРРИТОРИИ ВАРНЕНСКОГО МУНИЦИПАЛЬНОГО РАЙОНА»</t>
  </si>
  <si>
    <t>с.Варна, ул.Спартака, 1 (ремонт крыши)</t>
  </si>
  <si>
    <t>с.Варна, ул.Спартака, 3 (комплексный ремонт)</t>
  </si>
  <si>
    <t>с.Варна, ул.Спартака, 13 (комплексный ремонт)</t>
  </si>
  <si>
    <t>с.Варна, ул.Спартака, 1 (комплексный ремонт)</t>
  </si>
  <si>
    <t>к  постановлению администрации Варненского муниципального района</t>
  </si>
  <si>
    <t>Управление образования администрации Варненского муниципального района</t>
  </si>
  <si>
    <t xml:space="preserve">Перечень мероприятий "Программы комплексного развития систем коммунальной инфраструктуры  Варненского муниципального района на 2015-2025 годы"
</t>
  </si>
  <si>
    <t>ПОДПРОГРАММА «МЕРОПРИЯТИЯ МЕЖПОСЕЛЕНЧЕСКОГО ХАРАКТЕРА ПО ОХРАНЕ ОКРУЖАЮЩЕЙ СРЕДЫ В ВАРНЕНСКОМ МУНИЦИПАЛЬНОМ РАЙОНЕ»</t>
  </si>
  <si>
    <t xml:space="preserve">ПОДПРОГРАММА «КОМПЛЕКСНОЕ РАЗВИТИЕ СИСТЕМ ВОДОСНАБЖЕНИЯ И ВОДООТВЕДЕНИЯ ВАРНЕНСКОГО МУНИЦИПАЛЬНОГО РАЙОНА »
</t>
  </si>
  <si>
    <t>Строительство очистных сооружений центральной канализации с. Варна, в том числе ПСД (насосные станции 2 шт., напорный коллектор)</t>
  </si>
  <si>
    <t>Газоснабжение жилых домов в селе Варна, в том числе ПСД</t>
  </si>
  <si>
    <t>ПОДПРОГРАММА «КОМПЛЕКСНОЕ РАЗВИТИЕ СИСТЕМ ЭЛЕКТОРСНАБЖЕНИЯ ВАРНЕНСКОГО МУНИЦИПАЛЬНОГО РАЙОНА</t>
  </si>
  <si>
    <t>Модернизация и капитальный ремонт систем теплоснабжения (теплотрасса и котельные) ,Варненское сельское поселение.</t>
  </si>
  <si>
    <t>МЕРОПРИЯТИЯ МЕЖПОСЕЛЕНЧЕСКОГО ХАРАКТЕРА ПО ОХРАНЕ ОКРУЖАЮЩЕЙ СРЕДЫ В ВАРНЕНСКОМ МУНИЦИПАЛЬНОМ РАЙОНЕ</t>
  </si>
  <si>
    <t>Реконструкция сетей водоотведения с. Варна в том числе ПСД</t>
  </si>
  <si>
    <t>Ремонт водопроводных сетей Казановского сельского поселения</t>
  </si>
  <si>
    <t>Ремонт водопроводных сетей Катенинского сельского поселения</t>
  </si>
  <si>
    <t>Ремонт водопроводных сетей Алексеевского сельского поселения</t>
  </si>
  <si>
    <t>Алексеевское сельское поселение</t>
  </si>
  <si>
    <t xml:space="preserve">Бородиновское сельское поселение </t>
  </si>
  <si>
    <t xml:space="preserve">Варненское сельское поселение </t>
  </si>
  <si>
    <t xml:space="preserve">Краснооктябрьского сельское поселение </t>
  </si>
  <si>
    <t xml:space="preserve">Лейпцигское сельское поселение </t>
  </si>
  <si>
    <t>Оплата взносов за капитальный ремонт</t>
  </si>
  <si>
    <t>Приложение №1</t>
  </si>
  <si>
    <t>Разработка проектов зон санитарной охраны для питьевых источников</t>
  </si>
  <si>
    <t xml:space="preserve">Челябинской области от                                №   </t>
  </si>
  <si>
    <t>Николаевское  сельское поселение</t>
  </si>
  <si>
    <t>Газоснабжение жилых домов в с.Алексеевка</t>
  </si>
  <si>
    <t>Модернизация и капитальный ремонт систем теплоснабжения (теплтраса и котельные) ,Николаевское сельское поселение.</t>
  </si>
  <si>
    <t>Созд.услов.отдыха населения Варненское сп</t>
  </si>
  <si>
    <t>Разработка и корректировка схем теплоснабжения</t>
  </si>
  <si>
    <t>Разработка и корректировка схем водоснабжения</t>
  </si>
  <si>
    <t>п.Новый Урал,ул.Шоссейная,34</t>
  </si>
  <si>
    <t>Управление строительства и ЖКХ</t>
  </si>
  <si>
    <t>Подготовка к отопительному сезону</t>
  </si>
  <si>
    <t>Прочие работы по водоснабжению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</si>
</sst>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62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/>
    <xf numFmtId="0" fontId="0" fillId="0" borderId="10" xfId="0" applyFont="1" applyBorder="1"/>
    <xf numFmtId="0" fontId="27" fillId="0" borderId="10" xfId="0" applyFont="1" applyBorder="1"/>
    <xf numFmtId="0" fontId="1" fillId="0" borderId="10" xfId="0" applyFont="1" applyBorder="1"/>
    <xf numFmtId="0" fontId="20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8" fillId="0" borderId="0" xfId="0" applyFont="1" applyBorder="1" applyAlignment="1">
      <alignment horizontal="left" vertical="center"/>
    </xf>
    <xf numFmtId="0" fontId="1" fillId="0" borderId="0" xfId="0" applyFont="1" applyBorder="1"/>
    <xf numFmtId="0" fontId="26" fillId="0" borderId="16" xfId="0" applyFont="1" applyBorder="1"/>
    <xf numFmtId="0" fontId="0" fillId="0" borderId="16" xfId="0" applyFont="1" applyBorder="1"/>
    <xf numFmtId="0" fontId="27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6" fillId="0" borderId="0" xfId="0" applyFont="1" applyBorder="1"/>
    <xf numFmtId="0" fontId="0" fillId="0" borderId="0" xfId="0" applyFont="1" applyBorder="1"/>
    <xf numFmtId="0" fontId="27" fillId="0" borderId="0" xfId="0" applyFont="1" applyBorder="1"/>
    <xf numFmtId="0" fontId="0" fillId="25" borderId="0" xfId="0" applyFill="1" applyBorder="1"/>
    <xf numFmtId="0" fontId="1" fillId="0" borderId="20" xfId="0" applyFont="1" applyBorder="1"/>
    <xf numFmtId="0" fontId="1" fillId="0" borderId="21" xfId="0" applyFont="1" applyBorder="1"/>
    <xf numFmtId="0" fontId="19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0" fillId="0" borderId="22" xfId="0" applyFont="1" applyBorder="1"/>
    <xf numFmtId="0" fontId="0" fillId="24" borderId="22" xfId="0" applyFont="1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0" borderId="10" xfId="0" applyNumberFormat="1" applyFont="1" applyFill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20" fillId="0" borderId="10" xfId="0" applyNumberFormat="1" applyFont="1" applyBorder="1" applyAlignment="1">
      <alignment horizontal="center" vertical="top"/>
    </xf>
    <xf numFmtId="2" fontId="19" fillId="0" borderId="10" xfId="0" applyNumberFormat="1" applyFont="1" applyFill="1" applyBorder="1" applyAlignment="1">
      <alignment horizontal="center" vertical="top"/>
    </xf>
    <xf numFmtId="2" fontId="19" fillId="25" borderId="10" xfId="0" applyNumberFormat="1" applyFont="1" applyFill="1" applyBorder="1" applyAlignment="1">
      <alignment horizontal="center" vertical="top"/>
    </xf>
    <xf numFmtId="2" fontId="19" fillId="0" borderId="10" xfId="0" applyNumberFormat="1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0" fontId="24" fillId="25" borderId="10" xfId="0" applyFont="1" applyFill="1" applyBorder="1"/>
    <xf numFmtId="0" fontId="0" fillId="25" borderId="10" xfId="0" applyFont="1" applyFill="1" applyBorder="1"/>
    <xf numFmtId="164" fontId="24" fillId="25" borderId="10" xfId="0" applyNumberFormat="1" applyFont="1" applyFill="1" applyBorder="1"/>
    <xf numFmtId="0" fontId="28" fillId="25" borderId="10" xfId="0" applyFont="1" applyFill="1" applyBorder="1" applyAlignment="1">
      <alignment horizontal="left" vertical="center" wrapText="1"/>
    </xf>
    <xf numFmtId="0" fontId="20" fillId="25" borderId="10" xfId="0" applyFont="1" applyFill="1" applyBorder="1"/>
    <xf numFmtId="0" fontId="19" fillId="25" borderId="10" xfId="0" applyFont="1" applyFill="1" applyBorder="1"/>
    <xf numFmtId="164" fontId="0" fillId="25" borderId="10" xfId="0" applyNumberFormat="1" applyFont="1" applyFill="1" applyBorder="1"/>
    <xf numFmtId="0" fontId="0" fillId="25" borderId="10" xfId="0" applyFont="1" applyFill="1" applyBorder="1" applyAlignment="1">
      <alignment horizontal="right"/>
    </xf>
    <xf numFmtId="0" fontId="29" fillId="0" borderId="10" xfId="0" applyFont="1" applyBorder="1" applyAlignment="1">
      <alignment horizontal="center" vertical="center" textRotation="90"/>
    </xf>
    <xf numFmtId="0" fontId="19" fillId="25" borderId="10" xfId="0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center" vertical="center" wrapText="1"/>
    </xf>
    <xf numFmtId="2" fontId="19" fillId="25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justify"/>
    </xf>
    <xf numFmtId="0" fontId="31" fillId="0" borderId="0" xfId="0" applyFont="1"/>
    <xf numFmtId="0" fontId="32" fillId="0" borderId="0" xfId="0" applyFont="1" applyAlignment="1">
      <alignment horizontal="justify"/>
    </xf>
    <xf numFmtId="0" fontId="19" fillId="25" borderId="11" xfId="0" applyFont="1" applyFill="1" applyBorder="1" applyAlignment="1">
      <alignment horizontal="center" vertical="center"/>
    </xf>
    <xf numFmtId="164" fontId="20" fillId="25" borderId="10" xfId="0" applyNumberFormat="1" applyFont="1" applyFill="1" applyBorder="1" applyAlignment="1">
      <alignment horizontal="center" vertical="center"/>
    </xf>
    <xf numFmtId="164" fontId="19" fillId="25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top" wrapText="1"/>
    </xf>
    <xf numFmtId="0" fontId="1" fillId="0" borderId="14" xfId="0" applyFont="1" applyBorder="1"/>
    <xf numFmtId="0" fontId="0" fillId="0" borderId="26" xfId="0" applyBorder="1"/>
    <xf numFmtId="0" fontId="0" fillId="0" borderId="13" xfId="0" applyBorder="1"/>
    <xf numFmtId="0" fontId="28" fillId="25" borderId="10" xfId="0" applyFont="1" applyFill="1" applyBorder="1" applyAlignment="1">
      <alignment horizontal="center"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wrapText="1"/>
    </xf>
    <xf numFmtId="0" fontId="29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25" borderId="12" xfId="0" applyFont="1" applyFill="1" applyBorder="1" applyAlignment="1">
      <alignment horizontal="center" vertical="center" wrapText="1"/>
    </xf>
    <xf numFmtId="2" fontId="19" fillId="25" borderId="14" xfId="0" applyNumberFormat="1" applyFont="1" applyFill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1" fillId="25" borderId="0" xfId="0" applyFont="1" applyFill="1" applyBorder="1"/>
    <xf numFmtId="0" fontId="29" fillId="25" borderId="10" xfId="0" applyFont="1" applyFill="1" applyBorder="1" applyAlignment="1">
      <alignment horizontal="center" vertical="center" textRotation="90" wrapText="1"/>
    </xf>
    <xf numFmtId="0" fontId="20" fillId="25" borderId="10" xfId="0" applyFont="1" applyFill="1" applyBorder="1" applyAlignment="1">
      <alignment horizontal="center" wrapText="1"/>
    </xf>
    <xf numFmtId="165" fontId="19" fillId="25" borderId="10" xfId="0" applyNumberFormat="1" applyFont="1" applyFill="1" applyBorder="1" applyAlignment="1">
      <alignment horizontal="center" vertical="top"/>
    </xf>
    <xf numFmtId="164" fontId="19" fillId="25" borderId="10" xfId="0" applyNumberFormat="1" applyFont="1" applyFill="1" applyBorder="1" applyAlignment="1">
      <alignment horizontal="center" vertical="top"/>
    </xf>
    <xf numFmtId="2" fontId="30" fillId="25" borderId="10" xfId="0" applyNumberFormat="1" applyFont="1" applyFill="1" applyBorder="1" applyAlignment="1">
      <alignment horizontal="center" vertical="top"/>
    </xf>
    <xf numFmtId="0" fontId="1" fillId="25" borderId="10" xfId="0" applyFont="1" applyFill="1" applyBorder="1"/>
    <xf numFmtId="0" fontId="20" fillId="25" borderId="14" xfId="0" applyFont="1" applyFill="1" applyBorder="1" applyAlignment="1">
      <alignment horizontal="center" wrapText="1"/>
    </xf>
    <xf numFmtId="2" fontId="19" fillId="25" borderId="14" xfId="0" applyNumberFormat="1" applyFont="1" applyFill="1" applyBorder="1" applyAlignment="1">
      <alignment horizontal="center" vertical="top" wrapText="1"/>
    </xf>
    <xf numFmtId="2" fontId="34" fillId="25" borderId="14" xfId="0" applyNumberFormat="1" applyFont="1" applyFill="1" applyBorder="1" applyAlignment="1">
      <alignment horizontal="center" vertical="top"/>
    </xf>
    <xf numFmtId="2" fontId="20" fillId="25" borderId="14" xfId="0" applyNumberFormat="1" applyFont="1" applyFill="1" applyBorder="1" applyAlignment="1">
      <alignment horizontal="center" vertical="top"/>
    </xf>
    <xf numFmtId="2" fontId="33" fillId="25" borderId="14" xfId="0" applyNumberFormat="1" applyFont="1" applyFill="1" applyBorder="1" applyAlignment="1">
      <alignment horizontal="center" vertical="top"/>
    </xf>
    <xf numFmtId="0" fontId="19" fillId="25" borderId="14" xfId="0" applyFont="1" applyFill="1" applyBorder="1" applyAlignment="1">
      <alignment horizontal="center" vertical="top"/>
    </xf>
    <xf numFmtId="0" fontId="20" fillId="25" borderId="14" xfId="0" applyFont="1" applyFill="1" applyBorder="1" applyAlignment="1">
      <alignment horizontal="center" vertical="top"/>
    </xf>
    <xf numFmtId="0" fontId="24" fillId="25" borderId="14" xfId="0" applyFont="1" applyFill="1" applyBorder="1"/>
    <xf numFmtId="0" fontId="0" fillId="25" borderId="14" xfId="0" applyFont="1" applyFill="1" applyBorder="1"/>
    <xf numFmtId="0" fontId="19" fillId="25" borderId="14" xfId="0" applyFont="1" applyFill="1" applyBorder="1" applyAlignment="1">
      <alignment horizontal="center" vertical="center"/>
    </xf>
    <xf numFmtId="0" fontId="20" fillId="25" borderId="14" xfId="0" applyFont="1" applyFill="1" applyBorder="1" applyAlignment="1">
      <alignment horizontal="center" vertical="center"/>
    </xf>
    <xf numFmtId="0" fontId="19" fillId="25" borderId="17" xfId="0" applyFont="1" applyFill="1" applyBorder="1" applyAlignment="1">
      <alignment horizontal="center" vertical="center"/>
    </xf>
    <xf numFmtId="0" fontId="34" fillId="25" borderId="14" xfId="0" applyFont="1" applyFill="1" applyBorder="1" applyAlignment="1">
      <alignment horizontal="center"/>
    </xf>
    <xf numFmtId="0" fontId="20" fillId="25" borderId="14" xfId="0" applyFont="1" applyFill="1" applyBorder="1" applyAlignment="1">
      <alignment horizontal="center"/>
    </xf>
    <xf numFmtId="0" fontId="19" fillId="25" borderId="14" xfId="0" applyFont="1" applyFill="1" applyBorder="1" applyAlignment="1">
      <alignment horizontal="center"/>
    </xf>
    <xf numFmtId="0" fontId="19" fillId="25" borderId="10" xfId="0" applyFont="1" applyFill="1" applyBorder="1" applyAlignment="1">
      <alignment horizontal="center"/>
    </xf>
    <xf numFmtId="0" fontId="20" fillId="25" borderId="10" xfId="0" applyNumberFormat="1" applyFont="1" applyFill="1" applyBorder="1" applyAlignment="1">
      <alignment horizontal="center"/>
    </xf>
    <xf numFmtId="0" fontId="19" fillId="25" borderId="10" xfId="0" applyNumberFormat="1" applyFont="1" applyFill="1" applyBorder="1" applyAlignment="1">
      <alignment horizontal="center"/>
    </xf>
    <xf numFmtId="164" fontId="19" fillId="25" borderId="10" xfId="0" applyNumberFormat="1" applyFont="1" applyFill="1" applyBorder="1" applyAlignment="1">
      <alignment horizontal="center"/>
    </xf>
    <xf numFmtId="0" fontId="20" fillId="25" borderId="10" xfId="0" applyFont="1" applyFill="1" applyBorder="1" applyAlignment="1">
      <alignment horizontal="center" vertical="center"/>
    </xf>
    <xf numFmtId="0" fontId="28" fillId="0" borderId="19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/>
    </xf>
    <xf numFmtId="0" fontId="29" fillId="25" borderId="15" xfId="0" applyFont="1" applyFill="1" applyBorder="1" applyAlignment="1">
      <alignment horizontal="center" vertical="center"/>
    </xf>
    <xf numFmtId="0" fontId="29" fillId="25" borderId="16" xfId="0" applyFont="1" applyFill="1" applyBorder="1" applyAlignment="1">
      <alignment horizontal="center" vertical="center"/>
    </xf>
    <xf numFmtId="0" fontId="23" fillId="25" borderId="14" xfId="0" applyFont="1" applyFill="1" applyBorder="1" applyAlignment="1">
      <alignment horizontal="center" vertical="center"/>
    </xf>
    <xf numFmtId="0" fontId="23" fillId="25" borderId="15" xfId="0" applyFont="1" applyFill="1" applyBorder="1" applyAlignment="1">
      <alignment horizontal="center" vertical="center"/>
    </xf>
    <xf numFmtId="0" fontId="23" fillId="25" borderId="16" xfId="0" applyFont="1" applyFill="1" applyBorder="1" applyAlignment="1">
      <alignment horizontal="center" vertical="center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2" fillId="0" borderId="2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8" fillId="25" borderId="11" xfId="0" applyFont="1" applyFill="1" applyBorder="1" applyAlignment="1">
      <alignment vertical="center" wrapText="1"/>
    </xf>
    <xf numFmtId="0" fontId="28" fillId="25" borderId="12" xfId="0" applyFont="1" applyFill="1" applyBorder="1" applyAlignment="1">
      <alignment vertical="center" wrapText="1"/>
    </xf>
    <xf numFmtId="0" fontId="28" fillId="25" borderId="13" xfId="0" applyFont="1" applyFill="1" applyBorder="1" applyAlignment="1">
      <alignment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8" fillId="0" borderId="13" xfId="0" applyFont="1" applyBorder="1" applyAlignment="1">
      <alignment vertical="center" wrapText="1"/>
    </xf>
    <xf numFmtId="0" fontId="23" fillId="25" borderId="14" xfId="0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horizontal="center" vertical="center" wrapText="1"/>
    </xf>
    <xf numFmtId="0" fontId="23" fillId="25" borderId="16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9" fillId="25" borderId="11" xfId="0" applyFont="1" applyFill="1" applyBorder="1" applyAlignment="1">
      <alignment horizontal="center" vertical="center" wrapText="1"/>
    </xf>
    <xf numFmtId="0" fontId="29" fillId="25" borderId="12" xfId="0" applyFont="1" applyFill="1" applyBorder="1" applyAlignment="1">
      <alignment horizontal="center" vertical="center" wrapText="1"/>
    </xf>
    <xf numFmtId="0" fontId="29" fillId="25" borderId="13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7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9" fillId="25" borderId="17" xfId="0" applyFont="1" applyFill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9" fillId="25" borderId="18" xfId="0" applyFont="1" applyFill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110" t="s">
        <v>15</v>
      </c>
      <c r="B1" s="110"/>
      <c r="C1" s="110"/>
      <c r="D1" s="110"/>
      <c r="E1" s="110"/>
    </row>
    <row r="2" spans="1:5" s="6" customFormat="1" ht="76.5" x14ac:dyDescent="0.2">
      <c r="A2" s="1" t="s">
        <v>7</v>
      </c>
      <c r="B2" s="1" t="s">
        <v>8</v>
      </c>
      <c r="C2" s="1" t="s">
        <v>14</v>
      </c>
      <c r="D2" s="1" t="s">
        <v>9</v>
      </c>
      <c r="E2" s="1" t="s">
        <v>10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16</v>
      </c>
      <c r="B4" s="1" t="s">
        <v>17</v>
      </c>
      <c r="C4" s="1" t="s">
        <v>6</v>
      </c>
      <c r="D4" s="1">
        <v>4950</v>
      </c>
      <c r="E4" s="1" t="s">
        <v>18</v>
      </c>
    </row>
    <row r="5" spans="1:5" s="6" customFormat="1" ht="25.5" x14ac:dyDescent="0.2">
      <c r="A5" s="1" t="s">
        <v>16</v>
      </c>
      <c r="B5" s="1" t="s">
        <v>19</v>
      </c>
      <c r="C5" s="1" t="s">
        <v>20</v>
      </c>
      <c r="D5" s="1">
        <v>9865.2999999999993</v>
      </c>
      <c r="E5" s="1" t="s">
        <v>21</v>
      </c>
    </row>
    <row r="6" spans="1:5" s="6" customFormat="1" ht="25.5" x14ac:dyDescent="0.2">
      <c r="A6" s="1" t="s">
        <v>16</v>
      </c>
      <c r="B6" s="1" t="s">
        <v>22</v>
      </c>
      <c r="C6" s="1" t="s">
        <v>11</v>
      </c>
      <c r="D6" s="1">
        <v>56000</v>
      </c>
      <c r="E6" s="1" t="s">
        <v>23</v>
      </c>
    </row>
    <row r="7" spans="1:5" s="6" customFormat="1" x14ac:dyDescent="0.2">
      <c r="A7" s="1" t="s">
        <v>24</v>
      </c>
      <c r="B7" s="1" t="s">
        <v>25</v>
      </c>
      <c r="C7" s="1" t="s">
        <v>11</v>
      </c>
      <c r="D7" s="1">
        <v>5678</v>
      </c>
      <c r="E7" s="1" t="s">
        <v>13</v>
      </c>
    </row>
    <row r="8" spans="1:5" s="6" customFormat="1" ht="25.5" x14ac:dyDescent="0.2">
      <c r="A8" s="1" t="s">
        <v>24</v>
      </c>
      <c r="B8" s="1" t="s">
        <v>26</v>
      </c>
      <c r="C8" s="1" t="s">
        <v>27</v>
      </c>
      <c r="D8" s="1">
        <v>12527</v>
      </c>
      <c r="E8" s="1" t="s">
        <v>28</v>
      </c>
    </row>
    <row r="9" spans="1:5" s="6" customFormat="1" ht="25.5" x14ac:dyDescent="0.2">
      <c r="A9" s="1" t="s">
        <v>29</v>
      </c>
      <c r="B9" s="1" t="s">
        <v>26</v>
      </c>
      <c r="C9" s="1" t="s">
        <v>30</v>
      </c>
      <c r="D9" s="1">
        <v>8560</v>
      </c>
      <c r="E9" s="1" t="s">
        <v>31</v>
      </c>
    </row>
    <row r="10" spans="1:5" s="6" customFormat="1" ht="38.25" x14ac:dyDescent="0.2">
      <c r="A10" s="1" t="s">
        <v>32</v>
      </c>
      <c r="B10" s="1" t="s">
        <v>33</v>
      </c>
      <c r="C10" s="1" t="s">
        <v>34</v>
      </c>
      <c r="D10" s="1">
        <v>10931</v>
      </c>
      <c r="E10" s="1" t="s">
        <v>35</v>
      </c>
    </row>
    <row r="11" spans="1:5" s="6" customFormat="1" ht="25.5" x14ac:dyDescent="0.2">
      <c r="A11" s="1" t="s">
        <v>36</v>
      </c>
      <c r="B11" s="1" t="s">
        <v>37</v>
      </c>
      <c r="C11" s="1" t="s">
        <v>38</v>
      </c>
      <c r="D11" s="1">
        <v>7162.3</v>
      </c>
      <c r="E11" s="1" t="s">
        <v>39</v>
      </c>
    </row>
    <row r="12" spans="1:5" s="6" customFormat="1" x14ac:dyDescent="0.2">
      <c r="A12" s="1" t="s">
        <v>40</v>
      </c>
      <c r="B12" s="1" t="s">
        <v>41</v>
      </c>
      <c r="C12" s="1" t="s">
        <v>11</v>
      </c>
      <c r="D12" s="1">
        <v>3186</v>
      </c>
      <c r="E12" s="1" t="s">
        <v>13</v>
      </c>
    </row>
    <row r="13" spans="1:5" s="6" customFormat="1" ht="25.5" x14ac:dyDescent="0.2">
      <c r="A13" s="1" t="s">
        <v>40</v>
      </c>
      <c r="B13" s="1" t="s">
        <v>37</v>
      </c>
      <c r="C13" s="1" t="s">
        <v>42</v>
      </c>
      <c r="D13" s="1">
        <v>5617.5</v>
      </c>
      <c r="E13" s="1" t="s">
        <v>43</v>
      </c>
    </row>
    <row r="14" spans="1:5" s="6" customFormat="1" ht="38.25" x14ac:dyDescent="0.2">
      <c r="A14" s="1" t="s">
        <v>44</v>
      </c>
      <c r="B14" s="1" t="s">
        <v>45</v>
      </c>
      <c r="C14" s="1" t="s">
        <v>46</v>
      </c>
      <c r="D14" s="1">
        <v>23104.400000000001</v>
      </c>
      <c r="E14" s="1" t="s">
        <v>47</v>
      </c>
    </row>
    <row r="15" spans="1:5" s="6" customFormat="1" ht="25.5" x14ac:dyDescent="0.2">
      <c r="A15" s="1" t="s">
        <v>48</v>
      </c>
      <c r="B15" s="1" t="s">
        <v>37</v>
      </c>
      <c r="C15" s="1" t="s">
        <v>11</v>
      </c>
      <c r="D15" s="1">
        <v>12000</v>
      </c>
      <c r="E15" s="1" t="s">
        <v>49</v>
      </c>
    </row>
    <row r="16" spans="1:5" s="6" customFormat="1" ht="25.5" x14ac:dyDescent="0.2">
      <c r="A16" s="1" t="s">
        <v>50</v>
      </c>
      <c r="B16" s="1" t="s">
        <v>37</v>
      </c>
      <c r="C16" s="1" t="s">
        <v>11</v>
      </c>
      <c r="D16" s="1">
        <v>12000</v>
      </c>
      <c r="E16" s="1" t="s">
        <v>49</v>
      </c>
    </row>
    <row r="17" spans="1:5" s="6" customFormat="1" ht="25.5" x14ac:dyDescent="0.2">
      <c r="A17" s="1" t="s">
        <v>51</v>
      </c>
      <c r="B17" s="1" t="s">
        <v>37</v>
      </c>
      <c r="C17" s="1" t="s">
        <v>11</v>
      </c>
      <c r="D17" s="1">
        <v>15000</v>
      </c>
      <c r="E17" s="1" t="s">
        <v>52</v>
      </c>
    </row>
    <row r="18" spans="1:5" s="6" customFormat="1" ht="25.5" x14ac:dyDescent="0.2">
      <c r="A18" s="1" t="s">
        <v>53</v>
      </c>
      <c r="B18" s="1" t="s">
        <v>37</v>
      </c>
      <c r="C18" s="1" t="s">
        <v>11</v>
      </c>
      <c r="D18" s="1">
        <v>6000</v>
      </c>
      <c r="E18" s="1" t="s">
        <v>39</v>
      </c>
    </row>
    <row r="19" spans="1:5" s="6" customFormat="1" ht="24.75" customHeight="1" x14ac:dyDescent="0.2">
      <c r="A19" s="1" t="s">
        <v>54</v>
      </c>
      <c r="B19" s="1" t="s">
        <v>37</v>
      </c>
      <c r="C19" s="1" t="s">
        <v>11</v>
      </c>
      <c r="D19" s="1">
        <v>10000</v>
      </c>
      <c r="E19" s="1" t="s">
        <v>55</v>
      </c>
    </row>
    <row r="20" spans="1:5" s="6" customFormat="1" ht="31.5" customHeight="1" x14ac:dyDescent="0.2">
      <c r="A20" s="1" t="s">
        <v>56</v>
      </c>
      <c r="B20" s="1" t="s">
        <v>37</v>
      </c>
      <c r="C20" s="1" t="s">
        <v>11</v>
      </c>
      <c r="D20" s="1">
        <v>15000</v>
      </c>
      <c r="E20" s="1" t="s">
        <v>52</v>
      </c>
    </row>
    <row r="21" spans="1:5" s="6" customFormat="1" ht="25.5" x14ac:dyDescent="0.2">
      <c r="A21" s="1" t="s">
        <v>57</v>
      </c>
      <c r="B21" s="1" t="s">
        <v>37</v>
      </c>
      <c r="C21" s="1" t="s">
        <v>11</v>
      </c>
      <c r="D21" s="1">
        <v>8000</v>
      </c>
      <c r="E21" s="1" t="s">
        <v>58</v>
      </c>
    </row>
    <row r="22" spans="1:5" s="6" customFormat="1" ht="25.5" x14ac:dyDescent="0.2">
      <c r="A22" s="1" t="s">
        <v>59</v>
      </c>
      <c r="B22" s="1" t="s">
        <v>37</v>
      </c>
      <c r="C22" s="1" t="s">
        <v>11</v>
      </c>
      <c r="D22" s="1">
        <v>15000</v>
      </c>
      <c r="E22" s="1" t="s">
        <v>52</v>
      </c>
    </row>
    <row r="23" spans="1:5" s="6" customFormat="1" ht="25.5" x14ac:dyDescent="0.2">
      <c r="A23" s="1" t="s">
        <v>60</v>
      </c>
      <c r="B23" s="1" t="s">
        <v>37</v>
      </c>
      <c r="C23" s="1" t="s">
        <v>11</v>
      </c>
      <c r="D23" s="1">
        <v>10000</v>
      </c>
      <c r="E23" s="1" t="s">
        <v>55</v>
      </c>
    </row>
    <row r="24" spans="1:5" s="6" customFormat="1" ht="38.25" x14ac:dyDescent="0.2">
      <c r="A24" s="1" t="s">
        <v>16</v>
      </c>
      <c r="B24" s="1" t="s">
        <v>61</v>
      </c>
      <c r="C24" s="1" t="s">
        <v>11</v>
      </c>
      <c r="D24" s="1">
        <v>80000</v>
      </c>
      <c r="E24" s="1" t="s">
        <v>62</v>
      </c>
    </row>
    <row r="25" spans="1:5" s="6" customFormat="1" ht="38.25" x14ac:dyDescent="0.2">
      <c r="A25" s="1" t="s">
        <v>16</v>
      </c>
      <c r="B25" s="1" t="s">
        <v>63</v>
      </c>
      <c r="C25" s="1" t="s">
        <v>11</v>
      </c>
      <c r="D25" s="1">
        <v>7000</v>
      </c>
      <c r="E25" s="1" t="s">
        <v>64</v>
      </c>
    </row>
    <row r="26" spans="1:5" s="6" customFormat="1" x14ac:dyDescent="0.2">
      <c r="A26" s="1" t="s">
        <v>12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I922"/>
  <sheetViews>
    <sheetView tabSelected="1" topLeftCell="B47" zoomScale="84" zoomScaleNormal="84" zoomScaleSheetLayoutView="100" zoomScalePageLayoutView="75" workbookViewId="0">
      <selection activeCell="D270" sqref="D270"/>
    </sheetView>
  </sheetViews>
  <sheetFormatPr defaultColWidth="9.140625" defaultRowHeight="15" x14ac:dyDescent="0.2"/>
  <cols>
    <col min="1" max="1" width="16.7109375" style="10" hidden="1" customWidth="1"/>
    <col min="2" max="2" width="29.85546875" style="12" customWidth="1"/>
    <col min="3" max="3" width="9.7109375" style="10" customWidth="1"/>
    <col min="4" max="4" width="11.7109375" style="10" customWidth="1"/>
    <col min="5" max="5" width="10" style="88" customWidth="1"/>
    <col min="6" max="6" width="11.42578125" style="88" customWidth="1"/>
    <col min="7" max="7" width="9" style="88" customWidth="1"/>
    <col min="8" max="8" width="8.85546875" style="88" customWidth="1"/>
    <col min="9" max="9" width="10.28515625" style="88" customWidth="1"/>
    <col min="10" max="10" width="12.5703125" style="88" customWidth="1"/>
    <col min="11" max="11" width="9" style="2" customWidth="1"/>
    <col min="12" max="12" width="7.140625" style="2" customWidth="1"/>
    <col min="13" max="13" width="8.140625" style="2" customWidth="1"/>
    <col min="14" max="14" width="7.42578125" style="2" customWidth="1"/>
    <col min="15" max="15" width="11" style="2" customWidth="1"/>
    <col min="16" max="16384" width="9.140625" style="2"/>
  </cols>
  <sheetData>
    <row r="1" spans="1:25" x14ac:dyDescent="0.2">
      <c r="A1" s="27"/>
      <c r="B1" s="16"/>
      <c r="C1" s="17"/>
      <c r="D1" s="17"/>
      <c r="E1" s="82"/>
      <c r="F1" s="82"/>
      <c r="G1" s="134" t="s">
        <v>127</v>
      </c>
      <c r="H1" s="134"/>
      <c r="I1" s="134"/>
      <c r="J1" s="134"/>
      <c r="K1" s="134"/>
      <c r="L1" s="134"/>
      <c r="M1" s="134"/>
      <c r="N1" s="134"/>
      <c r="O1" s="134"/>
      <c r="P1" s="22"/>
      <c r="Q1" s="22"/>
      <c r="R1" s="22"/>
      <c r="S1" s="22"/>
      <c r="T1" s="22"/>
      <c r="U1" s="22"/>
      <c r="V1" s="22"/>
      <c r="W1" s="22"/>
      <c r="X1" s="22"/>
      <c r="Y1" s="15"/>
    </row>
    <row r="2" spans="1:25" x14ac:dyDescent="0.2">
      <c r="A2" s="28"/>
      <c r="B2" s="16"/>
      <c r="C2" s="134" t="s">
        <v>107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22"/>
      <c r="Q2" s="22"/>
      <c r="R2" s="22"/>
      <c r="S2" s="22"/>
      <c r="T2" s="22"/>
      <c r="U2" s="22"/>
      <c r="V2" s="22"/>
      <c r="W2" s="22"/>
      <c r="X2" s="22"/>
      <c r="Y2" s="15"/>
    </row>
    <row r="3" spans="1:25" x14ac:dyDescent="0.2">
      <c r="A3" s="28"/>
      <c r="B3" s="16"/>
      <c r="C3" s="134" t="s">
        <v>129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22"/>
      <c r="Q3" s="22"/>
      <c r="R3" s="22"/>
      <c r="S3" s="22"/>
      <c r="T3" s="22"/>
      <c r="U3" s="22"/>
      <c r="V3" s="22"/>
      <c r="W3" s="22"/>
      <c r="X3" s="22"/>
      <c r="Y3" s="15"/>
    </row>
    <row r="4" spans="1:25" s="7" customFormat="1" ht="30.75" customHeight="1" x14ac:dyDescent="0.2">
      <c r="A4" s="133" t="s">
        <v>109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23"/>
      <c r="Q4" s="23"/>
      <c r="R4" s="23"/>
      <c r="S4" s="23"/>
      <c r="T4" s="23"/>
      <c r="U4" s="23"/>
      <c r="V4" s="23"/>
      <c r="W4" s="23"/>
      <c r="X4" s="23"/>
      <c r="Y4" s="18"/>
    </row>
    <row r="5" spans="1:25" s="7" customFormat="1" ht="43.9" customHeight="1" x14ac:dyDescent="0.2">
      <c r="A5" s="135" t="s">
        <v>7</v>
      </c>
      <c r="B5" s="140" t="s">
        <v>8</v>
      </c>
      <c r="C5" s="140" t="s">
        <v>65</v>
      </c>
      <c r="D5" s="140"/>
      <c r="E5" s="140" t="s">
        <v>0</v>
      </c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23"/>
      <c r="Q5" s="23"/>
      <c r="R5" s="23"/>
      <c r="S5" s="23"/>
      <c r="T5" s="23"/>
      <c r="U5" s="23"/>
      <c r="V5" s="23"/>
      <c r="W5" s="23"/>
      <c r="X5" s="23"/>
      <c r="Y5" s="18"/>
    </row>
    <row r="6" spans="1:25" s="7" customFormat="1" ht="34.9" customHeight="1" x14ac:dyDescent="0.2">
      <c r="A6" s="136"/>
      <c r="B6" s="140"/>
      <c r="C6" s="73" t="s">
        <v>1</v>
      </c>
      <c r="D6" s="73" t="s">
        <v>2</v>
      </c>
      <c r="E6" s="83">
        <v>2015</v>
      </c>
      <c r="F6" s="83">
        <v>2016</v>
      </c>
      <c r="G6" s="83">
        <v>2017</v>
      </c>
      <c r="H6" s="83">
        <v>2018</v>
      </c>
      <c r="I6" s="83">
        <v>2019</v>
      </c>
      <c r="J6" s="83">
        <v>2020</v>
      </c>
      <c r="K6" s="56">
        <v>2021</v>
      </c>
      <c r="L6" s="56">
        <v>2022</v>
      </c>
      <c r="M6" s="56">
        <v>2023</v>
      </c>
      <c r="N6" s="56">
        <v>2024</v>
      </c>
      <c r="O6" s="56">
        <v>2025</v>
      </c>
      <c r="P6" s="23"/>
      <c r="Q6" s="23"/>
      <c r="R6" s="23"/>
      <c r="S6" s="23"/>
      <c r="T6" s="23"/>
      <c r="U6" s="23"/>
      <c r="V6" s="23"/>
      <c r="W6" s="23"/>
      <c r="X6" s="23"/>
      <c r="Y6" s="18"/>
    </row>
    <row r="7" spans="1:25" s="8" customFormat="1" ht="16.5" customHeight="1" x14ac:dyDescent="0.2">
      <c r="A7" s="29">
        <v>1</v>
      </c>
      <c r="B7" s="73">
        <v>1</v>
      </c>
      <c r="C7" s="34">
        <v>3</v>
      </c>
      <c r="D7" s="11">
        <v>4</v>
      </c>
      <c r="E7" s="84">
        <v>7</v>
      </c>
      <c r="F7" s="84">
        <v>8</v>
      </c>
      <c r="G7" s="84">
        <v>9</v>
      </c>
      <c r="H7" s="84">
        <v>10</v>
      </c>
      <c r="I7" s="84">
        <v>11</v>
      </c>
      <c r="J7" s="89">
        <v>12</v>
      </c>
      <c r="K7" s="11">
        <v>13</v>
      </c>
      <c r="L7" s="11">
        <v>14</v>
      </c>
      <c r="M7" s="11">
        <v>15</v>
      </c>
      <c r="N7" s="11">
        <v>16</v>
      </c>
      <c r="O7" s="11">
        <v>17</v>
      </c>
      <c r="P7" s="24"/>
      <c r="Q7" s="24"/>
      <c r="R7" s="24"/>
      <c r="S7" s="24"/>
      <c r="T7" s="24"/>
      <c r="U7" s="24"/>
      <c r="V7" s="24"/>
      <c r="W7" s="24"/>
      <c r="X7" s="24"/>
      <c r="Y7" s="19"/>
    </row>
    <row r="8" spans="1:25" s="8" customFormat="1" ht="34.9" customHeight="1" x14ac:dyDescent="0.2">
      <c r="A8" s="29"/>
      <c r="B8" s="130" t="s">
        <v>111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2"/>
      <c r="P8" s="24"/>
      <c r="Q8" s="24"/>
      <c r="R8" s="24"/>
      <c r="S8" s="24"/>
      <c r="T8" s="24"/>
      <c r="U8" s="24"/>
      <c r="V8" s="24"/>
      <c r="W8" s="24"/>
      <c r="X8" s="24"/>
      <c r="Y8" s="19"/>
    </row>
    <row r="9" spans="1:25" s="9" customFormat="1" ht="19.149999999999999" customHeight="1" x14ac:dyDescent="0.2">
      <c r="A9" s="29"/>
      <c r="B9" s="141" t="s">
        <v>94</v>
      </c>
      <c r="C9" s="35" t="s">
        <v>2</v>
      </c>
      <c r="D9" s="46">
        <f>SUM(E9+F9+G9+H9+I9+J9)</f>
        <v>18797.547999999999</v>
      </c>
      <c r="E9" s="41">
        <f>E10+E11</f>
        <v>1216.104</v>
      </c>
      <c r="F9" s="41">
        <f t="shared" ref="F9:O9" si="0">F10+F11</f>
        <v>2048.701</v>
      </c>
      <c r="G9" s="41">
        <v>2544.0239999999999</v>
      </c>
      <c r="H9" s="41">
        <v>4666.82</v>
      </c>
      <c r="I9" s="41">
        <v>7487.9089999999997</v>
      </c>
      <c r="J9" s="41">
        <f t="shared" si="0"/>
        <v>833.99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0">
        <f t="shared" si="0"/>
        <v>0</v>
      </c>
      <c r="O9" s="40">
        <f t="shared" si="0"/>
        <v>0</v>
      </c>
      <c r="P9" s="25"/>
      <c r="Q9" s="25"/>
      <c r="R9" s="25"/>
      <c r="S9" s="25"/>
      <c r="T9" s="25"/>
      <c r="U9" s="25"/>
      <c r="V9" s="25"/>
      <c r="W9" s="25"/>
      <c r="X9" s="25"/>
      <c r="Y9" s="20"/>
    </row>
    <row r="10" spans="1:25" s="9" customFormat="1" ht="19.149999999999999" customHeight="1" x14ac:dyDescent="0.2">
      <c r="A10" s="29"/>
      <c r="B10" s="141"/>
      <c r="C10" s="36" t="s">
        <v>3</v>
      </c>
      <c r="D10" s="39">
        <f t="shared" ref="D10:D39" si="1">E10+F10+G10+H10+I10+J10+K10+L10+M10+N10+O10</f>
        <v>0</v>
      </c>
      <c r="E10" s="44"/>
      <c r="F10" s="44"/>
      <c r="G10" s="44"/>
      <c r="H10" s="44"/>
      <c r="I10" s="44"/>
      <c r="J10" s="80"/>
      <c r="K10" s="45"/>
      <c r="L10" s="45"/>
      <c r="M10" s="45"/>
      <c r="N10" s="45"/>
      <c r="O10" s="45"/>
      <c r="P10" s="25"/>
      <c r="Q10" s="25"/>
      <c r="R10" s="25"/>
      <c r="S10" s="25"/>
      <c r="T10" s="25"/>
      <c r="U10" s="25"/>
      <c r="V10" s="25"/>
      <c r="W10" s="25"/>
      <c r="X10" s="25"/>
      <c r="Y10" s="20"/>
    </row>
    <row r="11" spans="1:25" s="9" customFormat="1" ht="19.149999999999999" customHeight="1" x14ac:dyDescent="0.2">
      <c r="A11" s="29"/>
      <c r="B11" s="141"/>
      <c r="C11" s="36" t="s">
        <v>4</v>
      </c>
      <c r="D11" s="39">
        <f>SUM(E11+F11+G11+H11+I11+J11)</f>
        <v>18797.547999999999</v>
      </c>
      <c r="E11" s="47">
        <v>1216.104</v>
      </c>
      <c r="F11" s="47">
        <f>1214.858+833.843</f>
        <v>2048.701</v>
      </c>
      <c r="G11" s="41">
        <v>2544.0239999999999</v>
      </c>
      <c r="H11" s="47">
        <v>4666.82</v>
      </c>
      <c r="I11" s="47">
        <v>7487.9089999999997</v>
      </c>
      <c r="J11" s="90">
        <v>833.99</v>
      </c>
      <c r="K11" s="45"/>
      <c r="L11" s="45"/>
      <c r="M11" s="45"/>
      <c r="N11" s="45"/>
      <c r="O11" s="45"/>
      <c r="P11" s="25"/>
      <c r="Q11" s="25"/>
      <c r="R11" s="25"/>
      <c r="S11" s="25"/>
      <c r="T11" s="25"/>
      <c r="U11" s="25"/>
      <c r="V11" s="25"/>
      <c r="W11" s="25"/>
      <c r="X11" s="25"/>
      <c r="Y11" s="20"/>
    </row>
    <row r="12" spans="1:25" s="9" customFormat="1" ht="19.149999999999999" customHeight="1" x14ac:dyDescent="0.2">
      <c r="A12" s="29"/>
      <c r="B12" s="141"/>
      <c r="C12" s="36" t="s">
        <v>5</v>
      </c>
      <c r="D12" s="39">
        <f t="shared" si="1"/>
        <v>0</v>
      </c>
      <c r="E12" s="44"/>
      <c r="F12" s="44"/>
      <c r="G12" s="44"/>
      <c r="H12" s="44"/>
      <c r="I12" s="44"/>
      <c r="J12" s="91"/>
      <c r="K12" s="45"/>
      <c r="L12" s="45"/>
      <c r="M12" s="45"/>
      <c r="N12" s="45"/>
      <c r="O12" s="45"/>
      <c r="P12" s="25"/>
      <c r="Q12" s="25"/>
      <c r="R12" s="25"/>
      <c r="S12" s="25"/>
      <c r="T12" s="25"/>
      <c r="U12" s="25"/>
      <c r="V12" s="25"/>
      <c r="W12" s="25"/>
      <c r="X12" s="25"/>
      <c r="Y12" s="20"/>
    </row>
    <row r="13" spans="1:25" s="9" customFormat="1" ht="12.75" customHeight="1" x14ac:dyDescent="0.2">
      <c r="A13" s="149" t="s">
        <v>24</v>
      </c>
      <c r="B13" s="137" t="s">
        <v>120</v>
      </c>
      <c r="C13" s="35" t="s">
        <v>2</v>
      </c>
      <c r="D13" s="39">
        <f>SUM(E13+F13+G13+H13+I13+J13)</f>
        <v>73.049000000000007</v>
      </c>
      <c r="E13" s="41">
        <f>E14+E15</f>
        <v>0</v>
      </c>
      <c r="F13" s="41">
        <f t="shared" ref="F13" si="2">F14+F15</f>
        <v>73.049000000000007</v>
      </c>
      <c r="G13" s="41">
        <f t="shared" ref="G13" si="3">G14+G15</f>
        <v>0</v>
      </c>
      <c r="H13" s="41">
        <f t="shared" ref="H13" si="4">H14+H15</f>
        <v>0</v>
      </c>
      <c r="I13" s="41">
        <f t="shared" ref="I13" si="5">I14+I15</f>
        <v>0</v>
      </c>
      <c r="J13" s="41">
        <f t="shared" ref="J13" si="6">J14+J15</f>
        <v>0</v>
      </c>
      <c r="K13" s="40">
        <f t="shared" ref="K13" si="7">K14+K15</f>
        <v>0</v>
      </c>
      <c r="L13" s="40">
        <f t="shared" ref="L13" si="8">L14+L15</f>
        <v>0</v>
      </c>
      <c r="M13" s="40">
        <f t="shared" ref="M13" si="9">M14+M15</f>
        <v>0</v>
      </c>
      <c r="N13" s="40">
        <f t="shared" ref="N13" si="10">N14+N15</f>
        <v>0</v>
      </c>
      <c r="O13" s="40">
        <f t="shared" ref="O13" si="11">O14+O15</f>
        <v>0</v>
      </c>
      <c r="P13" s="25"/>
      <c r="Q13" s="25"/>
      <c r="R13" s="25"/>
      <c r="S13" s="25"/>
      <c r="T13" s="25"/>
      <c r="U13" s="25"/>
      <c r="V13" s="25"/>
      <c r="W13" s="25"/>
      <c r="X13" s="25"/>
      <c r="Y13" s="20"/>
    </row>
    <row r="14" spans="1:25" s="9" customFormat="1" ht="13.15" customHeight="1" x14ac:dyDescent="0.2">
      <c r="A14" s="150"/>
      <c r="B14" s="138"/>
      <c r="C14" s="36" t="s">
        <v>3</v>
      </c>
      <c r="D14" s="39">
        <f t="shared" si="1"/>
        <v>0</v>
      </c>
      <c r="E14" s="44"/>
      <c r="F14" s="44"/>
      <c r="G14" s="44"/>
      <c r="H14" s="44"/>
      <c r="I14" s="44"/>
      <c r="J14" s="91"/>
      <c r="K14" s="45"/>
      <c r="L14" s="45"/>
      <c r="M14" s="45"/>
      <c r="N14" s="45"/>
      <c r="O14" s="45"/>
      <c r="P14" s="25"/>
      <c r="Q14" s="25"/>
      <c r="R14" s="25"/>
      <c r="S14" s="25"/>
      <c r="T14" s="25"/>
      <c r="U14" s="25"/>
      <c r="V14" s="25"/>
      <c r="W14" s="25"/>
      <c r="X14" s="25"/>
      <c r="Y14" s="20"/>
    </row>
    <row r="15" spans="1:25" s="9" customFormat="1" ht="13.15" customHeight="1" x14ac:dyDescent="0.2">
      <c r="A15" s="150"/>
      <c r="B15" s="138"/>
      <c r="C15" s="36" t="s">
        <v>4</v>
      </c>
      <c r="D15" s="39">
        <f t="shared" si="1"/>
        <v>73.049000000000007</v>
      </c>
      <c r="E15" s="44"/>
      <c r="F15" s="44">
        <v>73.049000000000007</v>
      </c>
      <c r="G15" s="44"/>
      <c r="H15" s="46"/>
      <c r="I15" s="44"/>
      <c r="J15" s="91"/>
      <c r="K15" s="45"/>
      <c r="L15" s="45"/>
      <c r="M15" s="45"/>
      <c r="N15" s="45"/>
      <c r="O15" s="45"/>
      <c r="P15" s="25"/>
      <c r="Q15" s="25"/>
      <c r="R15" s="25"/>
      <c r="S15" s="25"/>
      <c r="T15" s="25"/>
      <c r="U15" s="25"/>
      <c r="V15" s="25"/>
      <c r="W15" s="25"/>
      <c r="X15" s="25"/>
      <c r="Y15" s="20"/>
    </row>
    <row r="16" spans="1:25" s="9" customFormat="1" ht="13.15" customHeight="1" x14ac:dyDescent="0.2">
      <c r="A16" s="151"/>
      <c r="B16" s="139"/>
      <c r="C16" s="36" t="s">
        <v>5</v>
      </c>
      <c r="D16" s="39">
        <f t="shared" si="1"/>
        <v>0</v>
      </c>
      <c r="E16" s="44"/>
      <c r="F16" s="44"/>
      <c r="G16" s="44"/>
      <c r="H16" s="44"/>
      <c r="I16" s="44"/>
      <c r="J16" s="91"/>
      <c r="K16" s="45"/>
      <c r="L16" s="45"/>
      <c r="M16" s="45"/>
      <c r="N16" s="45"/>
      <c r="O16" s="45"/>
      <c r="P16" s="25"/>
      <c r="Q16" s="25"/>
      <c r="R16" s="25"/>
      <c r="S16" s="25"/>
      <c r="T16" s="25"/>
      <c r="U16" s="25"/>
      <c r="V16" s="25"/>
      <c r="W16" s="25"/>
      <c r="X16" s="25"/>
      <c r="Y16" s="20"/>
    </row>
    <row r="17" spans="1:711" s="9" customFormat="1" ht="12.75" customHeight="1" x14ac:dyDescent="0.2">
      <c r="A17" s="148" t="s">
        <v>32</v>
      </c>
      <c r="B17" s="137" t="s">
        <v>97</v>
      </c>
      <c r="C17" s="37" t="s">
        <v>2</v>
      </c>
      <c r="D17" s="39">
        <f>SUM(E17+F17+G17+H17+I17+J17)</f>
        <v>6003.1790000000001</v>
      </c>
      <c r="E17" s="41">
        <f>E19+E18</f>
        <v>182.52699999999999</v>
      </c>
      <c r="F17" s="41">
        <f t="shared" ref="F17:O17" si="12">F19+F18</f>
        <v>98.289000000000001</v>
      </c>
      <c r="G17" s="41">
        <v>4927.3999999999996</v>
      </c>
      <c r="H17" s="41">
        <v>319.23</v>
      </c>
      <c r="I17" s="41">
        <v>232.28299999999999</v>
      </c>
      <c r="J17" s="41">
        <f t="shared" si="12"/>
        <v>243.45</v>
      </c>
      <c r="K17" s="41">
        <f t="shared" si="12"/>
        <v>0</v>
      </c>
      <c r="L17" s="41">
        <f t="shared" si="12"/>
        <v>0</v>
      </c>
      <c r="M17" s="41">
        <f t="shared" si="12"/>
        <v>0</v>
      </c>
      <c r="N17" s="41">
        <f t="shared" si="12"/>
        <v>0</v>
      </c>
      <c r="O17" s="41">
        <f t="shared" si="12"/>
        <v>0</v>
      </c>
      <c r="P17" s="25"/>
      <c r="Q17" s="25"/>
      <c r="R17" s="25"/>
      <c r="S17" s="25"/>
      <c r="T17" s="25"/>
      <c r="U17" s="25"/>
      <c r="V17" s="25"/>
      <c r="W17" s="25"/>
      <c r="X17" s="25"/>
      <c r="Y17" s="20"/>
    </row>
    <row r="18" spans="1:711" s="9" customFormat="1" ht="13.15" customHeight="1" x14ac:dyDescent="0.2">
      <c r="A18" s="148"/>
      <c r="B18" s="138"/>
      <c r="C18" s="38" t="s">
        <v>3</v>
      </c>
      <c r="D18" s="39">
        <f t="shared" si="1"/>
        <v>0</v>
      </c>
      <c r="E18" s="44"/>
      <c r="F18" s="44"/>
      <c r="G18" s="44">
        <v>0</v>
      </c>
      <c r="H18" s="44"/>
      <c r="I18" s="44"/>
      <c r="J18" s="80"/>
      <c r="K18" s="45"/>
      <c r="L18" s="45"/>
      <c r="M18" s="45"/>
      <c r="N18" s="45"/>
      <c r="O18" s="45"/>
      <c r="P18" s="25"/>
      <c r="Q18" s="25"/>
      <c r="R18" s="25"/>
      <c r="S18" s="25"/>
      <c r="T18" s="25"/>
      <c r="U18" s="25"/>
      <c r="V18" s="25"/>
      <c r="W18" s="25"/>
      <c r="X18" s="25"/>
      <c r="Y18" s="20"/>
    </row>
    <row r="19" spans="1:711" s="9" customFormat="1" ht="13.15" customHeight="1" x14ac:dyDescent="0.2">
      <c r="A19" s="148"/>
      <c r="B19" s="138"/>
      <c r="C19" s="38" t="s">
        <v>4</v>
      </c>
      <c r="D19" s="39">
        <f>SUM(E19+F19+G19+H19+I19+J19)</f>
        <v>6003.1790000000001</v>
      </c>
      <c r="E19" s="44">
        <v>182.52699999999999</v>
      </c>
      <c r="F19" s="44">
        <f>20.381+77.908</f>
        <v>98.289000000000001</v>
      </c>
      <c r="G19" s="85">
        <v>4927.3999999999996</v>
      </c>
      <c r="H19" s="44">
        <v>319.23</v>
      </c>
      <c r="I19" s="44">
        <v>232.28299999999999</v>
      </c>
      <c r="J19" s="80">
        <v>243.45</v>
      </c>
      <c r="K19" s="45"/>
      <c r="L19" s="45"/>
      <c r="M19" s="45"/>
      <c r="N19" s="45"/>
      <c r="O19" s="45"/>
      <c r="P19" s="25"/>
      <c r="Q19" s="25"/>
      <c r="R19" s="25"/>
      <c r="S19" s="25"/>
      <c r="T19" s="25"/>
      <c r="U19" s="25"/>
      <c r="V19" s="25"/>
      <c r="W19" s="25"/>
      <c r="X19" s="25"/>
      <c r="Y19" s="20"/>
    </row>
    <row r="20" spans="1:711" s="9" customFormat="1" ht="13.15" customHeight="1" x14ac:dyDescent="0.2">
      <c r="A20" s="148"/>
      <c r="B20" s="138"/>
      <c r="C20" s="38" t="s">
        <v>5</v>
      </c>
      <c r="D20" s="39">
        <f t="shared" si="1"/>
        <v>0</v>
      </c>
      <c r="E20" s="44"/>
      <c r="F20" s="44"/>
      <c r="G20" s="44"/>
      <c r="H20" s="44"/>
      <c r="I20" s="44"/>
      <c r="J20" s="80"/>
      <c r="K20" s="45"/>
      <c r="L20" s="45"/>
      <c r="M20" s="45"/>
      <c r="N20" s="45"/>
      <c r="O20" s="45"/>
      <c r="P20" s="25"/>
      <c r="Q20" s="25"/>
      <c r="R20" s="25"/>
      <c r="S20" s="25"/>
      <c r="T20" s="25"/>
      <c r="U20" s="25"/>
      <c r="V20" s="25"/>
      <c r="W20" s="25"/>
      <c r="X20" s="25"/>
      <c r="Y20" s="20"/>
    </row>
    <row r="21" spans="1:711" s="9" customFormat="1" ht="12.75" customHeight="1" x14ac:dyDescent="0.2">
      <c r="A21" s="148" t="s">
        <v>44</v>
      </c>
      <c r="B21" s="137" t="s">
        <v>96</v>
      </c>
      <c r="C21" s="37" t="s">
        <v>2</v>
      </c>
      <c r="D21" s="39">
        <f>SUM(E21+F21+G21+H21+I21+J21)</f>
        <v>6192.8239999999996</v>
      </c>
      <c r="E21" s="41">
        <f>E23+E22</f>
        <v>577.53099999999995</v>
      </c>
      <c r="F21" s="41">
        <f t="shared" ref="F21" si="13">F23+F22</f>
        <v>450.62</v>
      </c>
      <c r="G21" s="41">
        <v>2424.1039999999998</v>
      </c>
      <c r="H21" s="41">
        <v>520.1</v>
      </c>
      <c r="I21" s="41">
        <v>837.29899999999998</v>
      </c>
      <c r="J21" s="41">
        <v>1383.17</v>
      </c>
      <c r="K21" s="41">
        <f t="shared" ref="K21" si="14">K23+K22</f>
        <v>0</v>
      </c>
      <c r="L21" s="41">
        <f t="shared" ref="L21:M21" si="15">L23+L22</f>
        <v>0</v>
      </c>
      <c r="M21" s="41">
        <f t="shared" si="15"/>
        <v>0</v>
      </c>
      <c r="N21" s="41">
        <f t="shared" ref="N21:O21" si="16">N23+N22</f>
        <v>0</v>
      </c>
      <c r="O21" s="41">
        <f t="shared" si="16"/>
        <v>0</v>
      </c>
      <c r="P21" s="25"/>
      <c r="Q21" s="25"/>
      <c r="R21" s="25"/>
      <c r="S21" s="25"/>
      <c r="T21" s="25"/>
      <c r="U21" s="25"/>
      <c r="V21" s="25"/>
      <c r="W21" s="25"/>
      <c r="X21" s="25"/>
      <c r="Y21" s="20"/>
    </row>
    <row r="22" spans="1:711" s="9" customFormat="1" ht="13.15" customHeight="1" x14ac:dyDescent="0.2">
      <c r="A22" s="148"/>
      <c r="B22" s="138"/>
      <c r="C22" s="38" t="s">
        <v>3</v>
      </c>
      <c r="D22" s="39">
        <f t="shared" si="1"/>
        <v>0</v>
      </c>
      <c r="E22" s="44"/>
      <c r="F22" s="44"/>
      <c r="G22" s="44"/>
      <c r="H22" s="44"/>
      <c r="I22" s="44"/>
      <c r="J22" s="80"/>
      <c r="K22" s="45"/>
      <c r="L22" s="45"/>
      <c r="M22" s="45"/>
      <c r="N22" s="45"/>
      <c r="O22" s="45"/>
      <c r="P22" s="25"/>
      <c r="Q22" s="25"/>
      <c r="R22" s="25"/>
      <c r="S22" s="25"/>
      <c r="T22" s="25"/>
      <c r="U22" s="25"/>
      <c r="V22" s="25"/>
      <c r="W22" s="25"/>
      <c r="X22" s="25"/>
      <c r="Y22" s="20"/>
    </row>
    <row r="23" spans="1:711" s="9" customFormat="1" ht="13.15" customHeight="1" x14ac:dyDescent="0.2">
      <c r="A23" s="148"/>
      <c r="B23" s="138"/>
      <c r="C23" s="38" t="s">
        <v>4</v>
      </c>
      <c r="D23" s="39">
        <f>SUM(E23+F23+G23+H23+I23+J23)</f>
        <v>6192.8239999999996</v>
      </c>
      <c r="E23" s="44">
        <v>577.53099999999995</v>
      </c>
      <c r="F23" s="44">
        <f>259.963+190.657</f>
        <v>450.62</v>
      </c>
      <c r="G23" s="44">
        <v>2424.1039999999998</v>
      </c>
      <c r="H23" s="44">
        <v>520.1</v>
      </c>
      <c r="I23" s="44">
        <v>837.29899999999998</v>
      </c>
      <c r="J23" s="80">
        <v>1383.17</v>
      </c>
      <c r="K23" s="45"/>
      <c r="L23" s="45"/>
      <c r="M23" s="45"/>
      <c r="N23" s="45"/>
      <c r="O23" s="45"/>
      <c r="P23" s="25"/>
      <c r="Q23" s="25"/>
      <c r="R23" s="25"/>
      <c r="S23" s="25"/>
      <c r="T23" s="25"/>
      <c r="U23" s="25"/>
      <c r="V23" s="25"/>
      <c r="W23" s="25"/>
      <c r="X23" s="25"/>
      <c r="Y23" s="20"/>
    </row>
    <row r="24" spans="1:711" s="9" customFormat="1" ht="13.15" customHeight="1" x14ac:dyDescent="0.2">
      <c r="A24" s="148"/>
      <c r="B24" s="138"/>
      <c r="C24" s="38" t="s">
        <v>5</v>
      </c>
      <c r="D24" s="39">
        <f t="shared" si="1"/>
        <v>0</v>
      </c>
      <c r="E24" s="44"/>
      <c r="F24" s="44"/>
      <c r="G24" s="44"/>
      <c r="H24" s="44"/>
      <c r="I24" s="44"/>
      <c r="J24" s="80"/>
      <c r="K24" s="45"/>
      <c r="L24" s="45"/>
      <c r="M24" s="45"/>
      <c r="N24" s="45"/>
      <c r="O24" s="45"/>
      <c r="P24" s="25"/>
      <c r="Q24" s="25"/>
      <c r="R24" s="25"/>
      <c r="S24" s="25"/>
      <c r="T24" s="25"/>
      <c r="U24" s="25"/>
      <c r="V24" s="25"/>
      <c r="W24" s="25"/>
      <c r="X24" s="25"/>
      <c r="Y24" s="20"/>
    </row>
    <row r="25" spans="1:711" ht="13.15" customHeight="1" x14ac:dyDescent="0.2">
      <c r="A25" s="30" t="s">
        <v>12</v>
      </c>
      <c r="B25" s="137" t="s">
        <v>95</v>
      </c>
      <c r="C25" s="37" t="s">
        <v>2</v>
      </c>
      <c r="D25" s="39">
        <f>SUM(E25+F25+G25+H25+I25+J25)</f>
        <v>6329.494999999999</v>
      </c>
      <c r="E25" s="41">
        <f>E27+E26</f>
        <v>1578.318</v>
      </c>
      <c r="F25" s="41">
        <f t="shared" ref="F25" si="17">F27+F26</f>
        <v>761.87800000000004</v>
      </c>
      <c r="G25" s="41">
        <v>429.57299999999998</v>
      </c>
      <c r="H25" s="41">
        <v>1533.34</v>
      </c>
      <c r="I25" s="41">
        <v>1146.646</v>
      </c>
      <c r="J25" s="41">
        <f t="shared" ref="J25:K25" si="18">J27+J26</f>
        <v>879.74</v>
      </c>
      <c r="K25" s="41">
        <f t="shared" si="18"/>
        <v>0</v>
      </c>
      <c r="L25" s="41">
        <f t="shared" ref="L25:M25" si="19">L27+L26</f>
        <v>0</v>
      </c>
      <c r="M25" s="41">
        <f t="shared" si="19"/>
        <v>0</v>
      </c>
      <c r="N25" s="41">
        <f t="shared" ref="N25:O25" si="20">N27+N26</f>
        <v>0</v>
      </c>
      <c r="O25" s="41">
        <f t="shared" si="20"/>
        <v>0</v>
      </c>
      <c r="P25" s="22"/>
      <c r="Q25" s="22"/>
      <c r="R25" s="22"/>
      <c r="S25" s="22"/>
      <c r="T25" s="22"/>
      <c r="U25" s="22"/>
      <c r="V25" s="22"/>
      <c r="W25" s="22"/>
      <c r="X25" s="22"/>
      <c r="Y25" s="15"/>
    </row>
    <row r="26" spans="1:711" ht="13.15" customHeight="1" x14ac:dyDescent="0.2">
      <c r="A26" s="31" t="s">
        <v>3</v>
      </c>
      <c r="B26" s="138"/>
      <c r="C26" s="38" t="s">
        <v>3</v>
      </c>
      <c r="D26" s="39">
        <f t="shared" si="1"/>
        <v>0</v>
      </c>
      <c r="E26" s="41"/>
      <c r="F26" s="41"/>
      <c r="G26" s="44"/>
      <c r="H26" s="44"/>
      <c r="I26" s="44">
        <v>0</v>
      </c>
      <c r="J26" s="92"/>
      <c r="K26" s="43"/>
      <c r="L26" s="45"/>
      <c r="M26" s="45"/>
      <c r="N26" s="45"/>
      <c r="O26" s="45"/>
      <c r="P26" s="22"/>
      <c r="Q26" s="22"/>
      <c r="R26" s="22"/>
      <c r="S26" s="22"/>
      <c r="T26" s="22"/>
      <c r="U26" s="22"/>
      <c r="V26" s="22"/>
      <c r="W26" s="22"/>
      <c r="X26" s="22"/>
      <c r="Y26" s="15"/>
    </row>
    <row r="27" spans="1:711" ht="13.15" customHeight="1" x14ac:dyDescent="0.2">
      <c r="A27" s="31" t="s">
        <v>4</v>
      </c>
      <c r="B27" s="138"/>
      <c r="C27" s="38" t="s">
        <v>4</v>
      </c>
      <c r="D27" s="39">
        <f>SUM(E27+F27+G27+H27+I27+J27)</f>
        <v>6329.494999999999</v>
      </c>
      <c r="E27" s="44">
        <v>1578.318</v>
      </c>
      <c r="F27" s="44">
        <v>761.87800000000004</v>
      </c>
      <c r="G27" s="44">
        <v>429.57299999999998</v>
      </c>
      <c r="H27" s="44">
        <v>1533.34</v>
      </c>
      <c r="I27" s="44">
        <v>1146.646</v>
      </c>
      <c r="J27" s="80">
        <v>879.74</v>
      </c>
      <c r="K27" s="45"/>
      <c r="L27" s="45"/>
      <c r="M27" s="45"/>
      <c r="N27" s="45"/>
      <c r="O27" s="45"/>
      <c r="P27" s="22"/>
      <c r="Q27" s="22"/>
      <c r="R27" s="22"/>
      <c r="S27" s="22"/>
      <c r="T27" s="22"/>
      <c r="U27" s="22"/>
      <c r="V27" s="22"/>
      <c r="W27" s="22"/>
      <c r="X27" s="22"/>
      <c r="Y27" s="15"/>
    </row>
    <row r="28" spans="1:711" ht="13.15" customHeight="1" x14ac:dyDescent="0.2">
      <c r="A28" s="31" t="s">
        <v>5</v>
      </c>
      <c r="B28" s="138"/>
      <c r="C28" s="38" t="s">
        <v>5</v>
      </c>
      <c r="D28" s="39">
        <f t="shared" si="1"/>
        <v>0</v>
      </c>
      <c r="E28" s="44"/>
      <c r="F28" s="44"/>
      <c r="G28" s="41"/>
      <c r="H28" s="41"/>
      <c r="I28" s="41"/>
      <c r="J28" s="92"/>
      <c r="K28" s="45"/>
      <c r="L28" s="45"/>
      <c r="M28" s="45"/>
      <c r="N28" s="45"/>
      <c r="O28" s="45"/>
      <c r="P28" s="22"/>
      <c r="Q28" s="22"/>
      <c r="R28" s="22"/>
      <c r="S28" s="22"/>
      <c r="T28" s="22"/>
      <c r="U28" s="22"/>
      <c r="V28" s="22"/>
      <c r="W28" s="22"/>
      <c r="X28" s="22"/>
      <c r="Y28" s="15"/>
    </row>
    <row r="29" spans="1:711" ht="13.15" customHeight="1" x14ac:dyDescent="0.2">
      <c r="A29" s="32"/>
      <c r="B29" s="139"/>
      <c r="C29" s="36"/>
      <c r="D29" s="39">
        <f t="shared" si="1"/>
        <v>0</v>
      </c>
      <c r="E29" s="44"/>
      <c r="F29" s="44"/>
      <c r="G29" s="44"/>
      <c r="H29" s="44"/>
      <c r="I29" s="44"/>
      <c r="J29" s="91"/>
      <c r="K29" s="45"/>
      <c r="L29" s="45"/>
      <c r="M29" s="45"/>
      <c r="N29" s="45"/>
      <c r="O29" s="45"/>
      <c r="P29" s="22"/>
      <c r="Q29" s="22"/>
      <c r="R29" s="22"/>
      <c r="S29" s="22"/>
      <c r="T29" s="22"/>
      <c r="U29" s="22"/>
      <c r="V29" s="22"/>
      <c r="W29" s="22"/>
      <c r="X29" s="22"/>
      <c r="Y29" s="15"/>
    </row>
    <row r="30" spans="1:711" s="13" customFormat="1" ht="15" customHeight="1" x14ac:dyDescent="0.2">
      <c r="A30" s="33"/>
      <c r="B30" s="137" t="s">
        <v>75</v>
      </c>
      <c r="C30" s="37" t="s">
        <v>2</v>
      </c>
      <c r="D30" s="39">
        <f>SUM(E30+F30+G30+H30+I30+J30)</f>
        <v>4161.1009999999997</v>
      </c>
      <c r="E30" s="41">
        <f>E32+E31</f>
        <v>926.17200000000003</v>
      </c>
      <c r="F30" s="41">
        <f t="shared" ref="F30" si="21">F32+F31</f>
        <v>248</v>
      </c>
      <c r="G30" s="41">
        <v>566.077</v>
      </c>
      <c r="H30" s="41">
        <v>770.03</v>
      </c>
      <c r="I30" s="41">
        <v>926.69200000000001</v>
      </c>
      <c r="J30" s="41">
        <f t="shared" ref="J30:K30" si="22">J32+J31</f>
        <v>724.13</v>
      </c>
      <c r="K30" s="41">
        <f t="shared" si="22"/>
        <v>0</v>
      </c>
      <c r="L30" s="41">
        <f t="shared" ref="L30:M30" si="23">L32+L31</f>
        <v>0</v>
      </c>
      <c r="M30" s="41">
        <f t="shared" si="23"/>
        <v>0</v>
      </c>
      <c r="N30" s="41">
        <f t="shared" ref="N30:O30" si="24">N32+N31</f>
        <v>0</v>
      </c>
      <c r="O30" s="41">
        <f t="shared" si="24"/>
        <v>0</v>
      </c>
      <c r="P30" s="26"/>
      <c r="Q30" s="26"/>
      <c r="R30" s="26"/>
      <c r="S30" s="26"/>
      <c r="T30" s="26"/>
      <c r="U30" s="26"/>
      <c r="V30" s="26"/>
      <c r="W30" s="26"/>
      <c r="X30" s="26"/>
      <c r="Y30" s="21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  <c r="AAC30" s="14"/>
      <c r="AAD30" s="14"/>
      <c r="AAE30" s="14"/>
      <c r="AAF30" s="14"/>
      <c r="AAG30" s="14"/>
      <c r="AAH30" s="14"/>
      <c r="AAI30" s="14"/>
    </row>
    <row r="31" spans="1:711" s="13" customFormat="1" ht="15" customHeight="1" x14ac:dyDescent="0.2">
      <c r="A31" s="33"/>
      <c r="B31" s="138"/>
      <c r="C31" s="38" t="s">
        <v>3</v>
      </c>
      <c r="D31" s="39">
        <f t="shared" si="1"/>
        <v>0</v>
      </c>
      <c r="E31" s="44"/>
      <c r="F31" s="44"/>
      <c r="G31" s="44"/>
      <c r="H31" s="44"/>
      <c r="I31" s="44">
        <v>0</v>
      </c>
      <c r="J31" s="80"/>
      <c r="K31" s="44"/>
      <c r="L31" s="44"/>
      <c r="M31" s="44"/>
      <c r="N31" s="44"/>
      <c r="O31" s="44"/>
      <c r="P31" s="26"/>
      <c r="Q31" s="26"/>
      <c r="R31" s="26"/>
      <c r="S31" s="26"/>
      <c r="T31" s="26"/>
      <c r="U31" s="26"/>
      <c r="V31" s="26"/>
      <c r="W31" s="26"/>
      <c r="X31" s="26"/>
      <c r="Y31" s="21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</row>
    <row r="32" spans="1:711" s="13" customFormat="1" ht="15" customHeight="1" x14ac:dyDescent="0.2">
      <c r="A32" s="33"/>
      <c r="B32" s="138"/>
      <c r="C32" s="38" t="s">
        <v>4</v>
      </c>
      <c r="D32" s="39">
        <f>SUM(E32+F32+G32+H32+I32+J32)</f>
        <v>4161.1009999999997</v>
      </c>
      <c r="E32" s="44">
        <v>926.17200000000003</v>
      </c>
      <c r="F32" s="44">
        <v>248</v>
      </c>
      <c r="G32" s="44">
        <v>566.077</v>
      </c>
      <c r="H32" s="44">
        <v>770.03</v>
      </c>
      <c r="I32" s="44">
        <v>926.69200000000001</v>
      </c>
      <c r="J32" s="80">
        <v>724.13</v>
      </c>
      <c r="K32" s="44"/>
      <c r="L32" s="44"/>
      <c r="M32" s="44"/>
      <c r="N32" s="44"/>
      <c r="O32" s="44"/>
      <c r="P32" s="26"/>
      <c r="Q32" s="26"/>
      <c r="R32" s="26"/>
      <c r="S32" s="26"/>
      <c r="T32" s="26"/>
      <c r="U32" s="26"/>
      <c r="V32" s="26"/>
      <c r="W32" s="26"/>
      <c r="X32" s="26"/>
      <c r="Y32" s="21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  <c r="AAC32" s="14"/>
      <c r="AAD32" s="14"/>
      <c r="AAE32" s="14"/>
      <c r="AAF32" s="14"/>
      <c r="AAG32" s="14"/>
      <c r="AAH32" s="14"/>
      <c r="AAI32" s="14"/>
    </row>
    <row r="33" spans="1:711" s="13" customFormat="1" ht="15" customHeight="1" x14ac:dyDescent="0.2">
      <c r="A33" s="33"/>
      <c r="B33" s="138"/>
      <c r="C33" s="38" t="s">
        <v>5</v>
      </c>
      <c r="D33" s="39">
        <f t="shared" si="1"/>
        <v>0</v>
      </c>
      <c r="E33" s="44"/>
      <c r="F33" s="44"/>
      <c r="G33" s="44"/>
      <c r="H33" s="44"/>
      <c r="I33" s="44"/>
      <c r="J33" s="80"/>
      <c r="K33" s="44"/>
      <c r="L33" s="44"/>
      <c r="M33" s="44"/>
      <c r="N33" s="44"/>
      <c r="O33" s="44"/>
      <c r="P33" s="26"/>
      <c r="Q33" s="26"/>
      <c r="R33" s="26"/>
      <c r="S33" s="26"/>
      <c r="T33" s="26"/>
      <c r="U33" s="26"/>
      <c r="V33" s="26"/>
      <c r="W33" s="26"/>
      <c r="X33" s="26"/>
      <c r="Y33" s="21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</row>
    <row r="34" spans="1:711" s="13" customFormat="1" ht="15" customHeight="1" x14ac:dyDescent="0.2">
      <c r="A34" s="33"/>
      <c r="B34" s="137" t="s">
        <v>76</v>
      </c>
      <c r="C34" s="37" t="s">
        <v>2</v>
      </c>
      <c r="D34" s="39">
        <f>SUM(E34+F34+G34+H34+I34+J34)</f>
        <v>1118.6699999999998</v>
      </c>
      <c r="E34" s="41">
        <f>E36+E35</f>
        <v>190.215</v>
      </c>
      <c r="F34" s="41">
        <f t="shared" ref="F34" si="25">F36+F35</f>
        <v>114.831</v>
      </c>
      <c r="G34" s="41">
        <v>127.542</v>
      </c>
      <c r="H34" s="41">
        <v>361.87</v>
      </c>
      <c r="I34" s="41">
        <v>121.872</v>
      </c>
      <c r="J34" s="41">
        <f t="shared" ref="J34:K34" si="26">J36+J35</f>
        <v>202.34</v>
      </c>
      <c r="K34" s="41">
        <f t="shared" si="26"/>
        <v>0</v>
      </c>
      <c r="L34" s="41">
        <f t="shared" ref="L34:M34" si="27">L36+L35</f>
        <v>0</v>
      </c>
      <c r="M34" s="41">
        <f t="shared" si="27"/>
        <v>0</v>
      </c>
      <c r="N34" s="41">
        <f t="shared" ref="N34:O34" si="28">N36+N35</f>
        <v>0</v>
      </c>
      <c r="O34" s="41">
        <f t="shared" si="28"/>
        <v>0</v>
      </c>
      <c r="P34" s="26"/>
      <c r="Q34" s="26"/>
      <c r="R34" s="26"/>
      <c r="S34" s="26"/>
      <c r="T34" s="26"/>
      <c r="U34" s="26"/>
      <c r="V34" s="26"/>
      <c r="W34" s="26"/>
      <c r="X34" s="26"/>
      <c r="Y34" s="21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  <c r="AAC34" s="14"/>
      <c r="AAD34" s="14"/>
      <c r="AAE34" s="14"/>
      <c r="AAF34" s="14"/>
      <c r="AAG34" s="14"/>
      <c r="AAH34" s="14"/>
      <c r="AAI34" s="14"/>
    </row>
    <row r="35" spans="1:711" s="13" customFormat="1" ht="15" customHeight="1" x14ac:dyDescent="0.2">
      <c r="A35" s="33"/>
      <c r="B35" s="138"/>
      <c r="C35" s="38" t="s">
        <v>3</v>
      </c>
      <c r="D35" s="39">
        <f t="shared" si="1"/>
        <v>0</v>
      </c>
      <c r="E35" s="44"/>
      <c r="F35" s="44"/>
      <c r="G35" s="44"/>
      <c r="H35" s="44"/>
      <c r="I35" s="44">
        <v>0</v>
      </c>
      <c r="J35" s="80"/>
      <c r="K35" s="44"/>
      <c r="L35" s="44"/>
      <c r="M35" s="44"/>
      <c r="N35" s="44"/>
      <c r="O35" s="44"/>
      <c r="P35" s="26"/>
      <c r="Q35" s="26"/>
      <c r="R35" s="26"/>
      <c r="S35" s="26"/>
      <c r="T35" s="26"/>
      <c r="U35" s="26"/>
      <c r="V35" s="26"/>
      <c r="W35" s="26"/>
      <c r="X35" s="26"/>
      <c r="Y35" s="21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  <c r="AAC35" s="14"/>
      <c r="AAD35" s="14"/>
      <c r="AAE35" s="14"/>
      <c r="AAF35" s="14"/>
      <c r="AAG35" s="14"/>
      <c r="AAH35" s="14"/>
      <c r="AAI35" s="14"/>
    </row>
    <row r="36" spans="1:711" s="13" customFormat="1" ht="15" customHeight="1" x14ac:dyDescent="0.2">
      <c r="A36" s="33"/>
      <c r="B36" s="138"/>
      <c r="C36" s="38" t="s">
        <v>4</v>
      </c>
      <c r="D36" s="39">
        <f>SUM(E36+F36+G36+H36+I36+J36)</f>
        <v>1118.6699999999998</v>
      </c>
      <c r="E36" s="44">
        <v>190.215</v>
      </c>
      <c r="F36" s="44">
        <v>114.831</v>
      </c>
      <c r="G36" s="44">
        <v>127.542</v>
      </c>
      <c r="H36" s="44">
        <v>361.87</v>
      </c>
      <c r="I36" s="44">
        <v>121.872</v>
      </c>
      <c r="J36" s="80">
        <v>202.34</v>
      </c>
      <c r="K36" s="44"/>
      <c r="L36" s="44"/>
      <c r="M36" s="44"/>
      <c r="N36" s="44"/>
      <c r="O36" s="44"/>
      <c r="P36" s="26"/>
      <c r="Q36" s="26"/>
      <c r="R36" s="26"/>
      <c r="S36" s="26"/>
      <c r="T36" s="26"/>
      <c r="U36" s="26"/>
      <c r="V36" s="26"/>
      <c r="W36" s="26"/>
      <c r="X36" s="26"/>
      <c r="Y36" s="21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  <c r="AAC36" s="14"/>
      <c r="AAD36" s="14"/>
      <c r="AAE36" s="14"/>
      <c r="AAF36" s="14"/>
      <c r="AAG36" s="14"/>
      <c r="AAH36" s="14"/>
      <c r="AAI36" s="14"/>
    </row>
    <row r="37" spans="1:711" s="13" customFormat="1" ht="15" customHeight="1" x14ac:dyDescent="0.2">
      <c r="A37" s="33"/>
      <c r="B37" s="138"/>
      <c r="C37" s="38" t="s">
        <v>5</v>
      </c>
      <c r="D37" s="39">
        <f t="shared" si="1"/>
        <v>0</v>
      </c>
      <c r="E37" s="44"/>
      <c r="F37" s="44"/>
      <c r="G37" s="44"/>
      <c r="H37" s="44"/>
      <c r="I37" s="44"/>
      <c r="J37" s="80"/>
      <c r="K37" s="44"/>
      <c r="L37" s="44"/>
      <c r="M37" s="44"/>
      <c r="N37" s="44"/>
      <c r="O37" s="44"/>
      <c r="P37" s="26"/>
      <c r="Q37" s="26"/>
      <c r="R37" s="26"/>
      <c r="S37" s="26"/>
      <c r="T37" s="26"/>
      <c r="U37" s="26"/>
      <c r="V37" s="26"/>
      <c r="W37" s="26"/>
      <c r="X37" s="26"/>
      <c r="Y37" s="21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  <c r="AAC37" s="14"/>
      <c r="AAD37" s="14"/>
      <c r="AAE37" s="14"/>
      <c r="AAF37" s="14"/>
      <c r="AAG37" s="14"/>
      <c r="AAH37" s="14"/>
      <c r="AAI37" s="14"/>
    </row>
    <row r="38" spans="1:711" s="13" customFormat="1" ht="15" customHeight="1" x14ac:dyDescent="0.2">
      <c r="A38" s="33"/>
      <c r="B38" s="137" t="s">
        <v>99</v>
      </c>
      <c r="C38" s="37" t="s">
        <v>2</v>
      </c>
      <c r="D38" s="39">
        <f>SUM(E38+F38+G38+H38+I38+J38)</f>
        <v>359.44499999999999</v>
      </c>
      <c r="E38" s="41">
        <f>E40+E39</f>
        <v>36.555</v>
      </c>
      <c r="F38" s="41">
        <f t="shared" ref="F38" si="29">F40+F39</f>
        <v>6.4029999999999996</v>
      </c>
      <c r="G38" s="41">
        <v>35.378</v>
      </c>
      <c r="H38" s="41">
        <v>148.80000000000001</v>
      </c>
      <c r="I38" s="41">
        <v>61.609000000000002</v>
      </c>
      <c r="J38" s="41">
        <f t="shared" ref="J38" si="30">J40+J39</f>
        <v>70.7</v>
      </c>
      <c r="K38" s="41">
        <f t="shared" ref="K38" si="31">K40+K39</f>
        <v>0</v>
      </c>
      <c r="L38" s="41">
        <f t="shared" ref="L38" si="32">L40+L39</f>
        <v>0</v>
      </c>
      <c r="M38" s="41">
        <f t="shared" ref="M38" si="33">M40+M39</f>
        <v>0</v>
      </c>
      <c r="N38" s="41">
        <f t="shared" ref="N38" si="34">N40+N39</f>
        <v>0</v>
      </c>
      <c r="O38" s="41">
        <f t="shared" ref="O38" si="35">O40+O39</f>
        <v>0</v>
      </c>
      <c r="P38" s="26"/>
      <c r="Q38" s="26"/>
      <c r="R38" s="26"/>
      <c r="S38" s="26"/>
      <c r="T38" s="26"/>
      <c r="U38" s="26"/>
      <c r="V38" s="26"/>
      <c r="W38" s="26"/>
      <c r="X38" s="26"/>
      <c r="Y38" s="21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</row>
    <row r="39" spans="1:711" s="13" customFormat="1" ht="15" customHeight="1" x14ac:dyDescent="0.2">
      <c r="A39" s="33"/>
      <c r="B39" s="138"/>
      <c r="C39" s="38" t="s">
        <v>3</v>
      </c>
      <c r="D39" s="39">
        <f t="shared" si="1"/>
        <v>0</v>
      </c>
      <c r="E39" s="44"/>
      <c r="F39" s="44"/>
      <c r="G39" s="44"/>
      <c r="H39" s="44"/>
      <c r="I39" s="44"/>
      <c r="J39" s="80"/>
      <c r="K39" s="44"/>
      <c r="L39" s="44"/>
      <c r="M39" s="44"/>
      <c r="N39" s="44"/>
      <c r="O39" s="44"/>
      <c r="P39" s="26"/>
      <c r="Q39" s="26"/>
      <c r="R39" s="26"/>
      <c r="S39" s="26"/>
      <c r="T39" s="26"/>
      <c r="U39" s="26"/>
      <c r="V39" s="26"/>
      <c r="W39" s="26"/>
      <c r="X39" s="26"/>
      <c r="Y39" s="21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</row>
    <row r="40" spans="1:711" s="13" customFormat="1" ht="15" customHeight="1" x14ac:dyDescent="0.2">
      <c r="A40" s="33"/>
      <c r="B40" s="138"/>
      <c r="C40" s="38" t="s">
        <v>4</v>
      </c>
      <c r="D40" s="39">
        <f>SUM(E40+F40+G40+H40+I40+J40)</f>
        <v>359.44499999999999</v>
      </c>
      <c r="E40" s="44">
        <v>36.555</v>
      </c>
      <c r="F40" s="44">
        <v>6.4029999999999996</v>
      </c>
      <c r="G40" s="44">
        <v>35.378</v>
      </c>
      <c r="H40" s="44">
        <v>148.80000000000001</v>
      </c>
      <c r="I40" s="44">
        <v>61.609000000000002</v>
      </c>
      <c r="J40" s="80">
        <v>70.7</v>
      </c>
      <c r="K40" s="44"/>
      <c r="L40" s="44"/>
      <c r="M40" s="44"/>
      <c r="N40" s="44"/>
      <c r="O40" s="44"/>
      <c r="P40" s="26"/>
      <c r="Q40" s="26"/>
      <c r="R40" s="26"/>
      <c r="S40" s="26"/>
      <c r="T40" s="26"/>
      <c r="U40" s="26"/>
      <c r="V40" s="26"/>
      <c r="W40" s="26"/>
      <c r="X40" s="26"/>
      <c r="Y40" s="21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  <c r="AAC40" s="14"/>
      <c r="AAD40" s="14"/>
      <c r="AAE40" s="14"/>
      <c r="AAF40" s="14"/>
      <c r="AAG40" s="14"/>
      <c r="AAH40" s="14"/>
      <c r="AAI40" s="14"/>
    </row>
    <row r="41" spans="1:711" s="13" customFormat="1" ht="15" customHeight="1" x14ac:dyDescent="0.2">
      <c r="A41" s="33"/>
      <c r="B41" s="138"/>
      <c r="C41" s="38" t="s">
        <v>5</v>
      </c>
      <c r="D41" s="39">
        <f t="shared" ref="D41:D62" si="36">E41+F41+G41+H41+I41+J41+K41+L41+M41+N41+O41</f>
        <v>0</v>
      </c>
      <c r="E41" s="44"/>
      <c r="F41" s="44"/>
      <c r="G41" s="44"/>
      <c r="H41" s="44"/>
      <c r="I41" s="44"/>
      <c r="J41" s="80"/>
      <c r="K41" s="44"/>
      <c r="L41" s="44"/>
      <c r="M41" s="44"/>
      <c r="N41" s="44"/>
      <c r="O41" s="44"/>
      <c r="P41" s="26"/>
      <c r="Q41" s="26"/>
      <c r="R41" s="26"/>
      <c r="S41" s="26"/>
      <c r="T41" s="26"/>
      <c r="U41" s="26"/>
      <c r="V41" s="26"/>
      <c r="W41" s="26"/>
      <c r="X41" s="26"/>
      <c r="Y41" s="21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</row>
    <row r="42" spans="1:711" s="13" customFormat="1" ht="15" customHeight="1" x14ac:dyDescent="0.2">
      <c r="A42" s="33"/>
      <c r="B42" s="137" t="s">
        <v>78</v>
      </c>
      <c r="C42" s="37" t="s">
        <v>2</v>
      </c>
      <c r="D42" s="39">
        <f>SUM(E42+F42+G42+H42+I42+J42)</f>
        <v>4189.8059999999996</v>
      </c>
      <c r="E42" s="41">
        <f>E44+E43</f>
        <v>230</v>
      </c>
      <c r="F42" s="41">
        <f t="shared" ref="F42" si="37">F44+F43</f>
        <v>110.07599999999999</v>
      </c>
      <c r="G42" s="41">
        <v>257.238</v>
      </c>
      <c r="H42" s="41">
        <v>1363.65</v>
      </c>
      <c r="I42" s="41">
        <v>672.23199999999997</v>
      </c>
      <c r="J42" s="41">
        <v>1556.61</v>
      </c>
      <c r="K42" s="41">
        <f t="shared" ref="K42" si="38">K44+K43</f>
        <v>0</v>
      </c>
      <c r="L42" s="41">
        <f t="shared" ref="L42" si="39">L44+L43</f>
        <v>0</v>
      </c>
      <c r="M42" s="41">
        <f t="shared" ref="M42" si="40">M44+M43</f>
        <v>0</v>
      </c>
      <c r="N42" s="41">
        <f t="shared" ref="N42" si="41">N44+N43</f>
        <v>0</v>
      </c>
      <c r="O42" s="41">
        <f t="shared" ref="O42" si="42">O44+O43</f>
        <v>0</v>
      </c>
      <c r="P42" s="26"/>
      <c r="Q42" s="26"/>
      <c r="R42" s="26"/>
      <c r="S42" s="26"/>
      <c r="T42" s="26"/>
      <c r="U42" s="26"/>
      <c r="V42" s="26"/>
      <c r="W42" s="26"/>
      <c r="X42" s="26"/>
      <c r="Y42" s="21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</row>
    <row r="43" spans="1:711" s="13" customFormat="1" ht="15" customHeight="1" x14ac:dyDescent="0.2">
      <c r="A43" s="33"/>
      <c r="B43" s="138"/>
      <c r="C43" s="38" t="s">
        <v>3</v>
      </c>
      <c r="D43" s="39">
        <f>SUM(I43+J43)</f>
        <v>847.99</v>
      </c>
      <c r="E43" s="44"/>
      <c r="F43" s="44"/>
      <c r="G43" s="44"/>
      <c r="H43" s="44"/>
      <c r="I43" s="44">
        <v>0</v>
      </c>
      <c r="J43" s="80">
        <v>847.99</v>
      </c>
      <c r="K43" s="44"/>
      <c r="L43" s="44"/>
      <c r="M43" s="44"/>
      <c r="N43" s="44"/>
      <c r="O43" s="44"/>
      <c r="P43" s="26"/>
      <c r="Q43" s="26"/>
      <c r="R43" s="26"/>
      <c r="S43" s="26"/>
      <c r="T43" s="26"/>
      <c r="U43" s="26"/>
      <c r="V43" s="26"/>
      <c r="W43" s="26"/>
      <c r="X43" s="26"/>
      <c r="Y43" s="21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</row>
    <row r="44" spans="1:711" s="13" customFormat="1" ht="15" customHeight="1" x14ac:dyDescent="0.2">
      <c r="A44" s="33"/>
      <c r="B44" s="138"/>
      <c r="C44" s="38" t="s">
        <v>4</v>
      </c>
      <c r="D44" s="39">
        <f>SUM(E44+F44+G44+H44+I44+J44)</f>
        <v>3341.8159999999998</v>
      </c>
      <c r="E44" s="44">
        <v>230</v>
      </c>
      <c r="F44" s="44">
        <v>110.07599999999999</v>
      </c>
      <c r="G44" s="44">
        <v>257.238</v>
      </c>
      <c r="H44" s="44">
        <v>1363.65</v>
      </c>
      <c r="I44" s="44">
        <v>672.23199999999997</v>
      </c>
      <c r="J44" s="80">
        <v>708.62</v>
      </c>
      <c r="K44" s="44"/>
      <c r="L44" s="44"/>
      <c r="M44" s="44"/>
      <c r="N44" s="44"/>
      <c r="O44" s="44"/>
      <c r="P44" s="26"/>
      <c r="Q44" s="26"/>
      <c r="R44" s="26"/>
      <c r="S44" s="26"/>
      <c r="T44" s="26"/>
      <c r="U44" s="26"/>
      <c r="V44" s="26"/>
      <c r="W44" s="26"/>
      <c r="X44" s="26"/>
      <c r="Y44" s="21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  <c r="AAC44" s="14"/>
      <c r="AAD44" s="14"/>
      <c r="AAE44" s="14"/>
      <c r="AAF44" s="14"/>
      <c r="AAG44" s="14"/>
      <c r="AAH44" s="14"/>
      <c r="AAI44" s="14"/>
    </row>
    <row r="45" spans="1:711" s="13" customFormat="1" ht="15" customHeight="1" x14ac:dyDescent="0.2">
      <c r="A45" s="33"/>
      <c r="B45" s="138"/>
      <c r="C45" s="38" t="s">
        <v>5</v>
      </c>
      <c r="D45" s="39">
        <f t="shared" si="36"/>
        <v>0</v>
      </c>
      <c r="E45" s="44"/>
      <c r="F45" s="44"/>
      <c r="G45" s="44"/>
      <c r="H45" s="44"/>
      <c r="I45" s="44"/>
      <c r="J45" s="80"/>
      <c r="K45" s="44"/>
      <c r="L45" s="44"/>
      <c r="M45" s="44"/>
      <c r="N45" s="44"/>
      <c r="O45" s="44"/>
      <c r="P45" s="26"/>
      <c r="Q45" s="26"/>
      <c r="R45" s="26"/>
      <c r="S45" s="26"/>
      <c r="T45" s="26"/>
      <c r="U45" s="26"/>
      <c r="V45" s="26"/>
      <c r="W45" s="26"/>
      <c r="X45" s="26"/>
      <c r="Y45" s="21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</row>
    <row r="46" spans="1:711" s="13" customFormat="1" ht="15" customHeight="1" x14ac:dyDescent="0.2">
      <c r="A46" s="33"/>
      <c r="B46" s="137" t="s">
        <v>79</v>
      </c>
      <c r="C46" s="37" t="s">
        <v>2</v>
      </c>
      <c r="D46" s="39">
        <f>SUM(E46+F46+G46+H46+I46+J46)</f>
        <v>1732.7459699999999</v>
      </c>
      <c r="E46" s="41">
        <f>E48+E47</f>
        <v>160.32599999999999</v>
      </c>
      <c r="F46" s="41">
        <f t="shared" ref="F46" si="43">F48+F47</f>
        <v>110.50597</v>
      </c>
      <c r="G46" s="41">
        <v>112.47</v>
      </c>
      <c r="H46" s="41">
        <v>532.66999999999996</v>
      </c>
      <c r="I46" s="41">
        <v>395.54399999999998</v>
      </c>
      <c r="J46" s="41">
        <f t="shared" ref="J46" si="44">J48+J47</f>
        <v>421.23</v>
      </c>
      <c r="K46" s="41">
        <f t="shared" ref="K46" si="45">K48+K47</f>
        <v>0</v>
      </c>
      <c r="L46" s="41">
        <f t="shared" ref="L46" si="46">L48+L47</f>
        <v>0</v>
      </c>
      <c r="M46" s="41">
        <f t="shared" ref="M46" si="47">M48+M47</f>
        <v>0</v>
      </c>
      <c r="N46" s="41">
        <f t="shared" ref="N46" si="48">N48+N47</f>
        <v>0</v>
      </c>
      <c r="O46" s="41">
        <f t="shared" ref="O46" si="49">O48+O47</f>
        <v>0</v>
      </c>
      <c r="P46" s="26"/>
      <c r="Q46" s="26"/>
      <c r="R46" s="26"/>
      <c r="S46" s="26"/>
      <c r="T46" s="26"/>
      <c r="U46" s="26"/>
      <c r="V46" s="26"/>
      <c r="W46" s="26"/>
      <c r="X46" s="26"/>
      <c r="Y46" s="21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  <c r="AAC46" s="14"/>
      <c r="AAD46" s="14"/>
      <c r="AAE46" s="14"/>
      <c r="AAF46" s="14"/>
      <c r="AAG46" s="14"/>
      <c r="AAH46" s="14"/>
      <c r="AAI46" s="14"/>
    </row>
    <row r="47" spans="1:711" s="13" customFormat="1" ht="15" customHeight="1" x14ac:dyDescent="0.2">
      <c r="A47" s="33"/>
      <c r="B47" s="138"/>
      <c r="C47" s="38" t="s">
        <v>3</v>
      </c>
      <c r="D47" s="39">
        <f t="shared" si="36"/>
        <v>0</v>
      </c>
      <c r="E47" s="44"/>
      <c r="F47" s="44"/>
      <c r="G47" s="44"/>
      <c r="H47" s="44"/>
      <c r="I47" s="44"/>
      <c r="J47" s="80"/>
      <c r="K47" s="44"/>
      <c r="L47" s="44"/>
      <c r="M47" s="44"/>
      <c r="N47" s="44"/>
      <c r="O47" s="44"/>
      <c r="P47" s="26"/>
      <c r="Q47" s="26"/>
      <c r="R47" s="26"/>
      <c r="S47" s="26"/>
      <c r="T47" s="26"/>
      <c r="U47" s="26"/>
      <c r="V47" s="26"/>
      <c r="W47" s="26"/>
      <c r="X47" s="26"/>
      <c r="Y47" s="21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</row>
    <row r="48" spans="1:711" s="13" customFormat="1" ht="15" customHeight="1" x14ac:dyDescent="0.2">
      <c r="A48" s="33"/>
      <c r="B48" s="138"/>
      <c r="C48" s="38" t="s">
        <v>4</v>
      </c>
      <c r="D48" s="39">
        <f>SUM(E48+F48+G48+H48+I48+J48)</f>
        <v>1732.7459699999999</v>
      </c>
      <c r="E48" s="44">
        <v>160.32599999999999</v>
      </c>
      <c r="F48" s="44">
        <f>73.15+37.35597</f>
        <v>110.50597</v>
      </c>
      <c r="G48" s="44">
        <v>112.47</v>
      </c>
      <c r="H48" s="44">
        <v>532.66999999999996</v>
      </c>
      <c r="I48" s="44">
        <v>395.54399999999998</v>
      </c>
      <c r="J48" s="80">
        <v>421.23</v>
      </c>
      <c r="K48" s="44"/>
      <c r="L48" s="44"/>
      <c r="M48" s="44"/>
      <c r="N48" s="44"/>
      <c r="O48" s="44"/>
      <c r="P48" s="26"/>
      <c r="Q48" s="26"/>
      <c r="R48" s="26"/>
      <c r="S48" s="26"/>
      <c r="T48" s="26"/>
      <c r="U48" s="26"/>
      <c r="V48" s="26"/>
      <c r="W48" s="26"/>
      <c r="X48" s="26"/>
      <c r="Y48" s="21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  <c r="AAC48" s="14"/>
      <c r="AAD48" s="14"/>
      <c r="AAE48" s="14"/>
      <c r="AAF48" s="14"/>
      <c r="AAG48" s="14"/>
      <c r="AAH48" s="14"/>
      <c r="AAI48" s="14"/>
    </row>
    <row r="49" spans="1:711" s="13" customFormat="1" ht="15" customHeight="1" x14ac:dyDescent="0.2">
      <c r="A49" s="33"/>
      <c r="B49" s="138"/>
      <c r="C49" s="38" t="s">
        <v>5</v>
      </c>
      <c r="D49" s="39">
        <f t="shared" si="36"/>
        <v>0</v>
      </c>
      <c r="E49" s="44"/>
      <c r="F49" s="44"/>
      <c r="G49" s="44"/>
      <c r="H49" s="44"/>
      <c r="I49" s="44"/>
      <c r="J49" s="80"/>
      <c r="K49" s="44"/>
      <c r="L49" s="44"/>
      <c r="M49" s="44"/>
      <c r="N49" s="44"/>
      <c r="O49" s="44"/>
      <c r="P49" s="26"/>
      <c r="Q49" s="26"/>
      <c r="R49" s="26"/>
      <c r="S49" s="26"/>
      <c r="T49" s="26"/>
      <c r="U49" s="26"/>
      <c r="V49" s="26"/>
      <c r="W49" s="26"/>
      <c r="X49" s="26"/>
      <c r="Y49" s="21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</row>
    <row r="50" spans="1:711" s="13" customFormat="1" ht="15" customHeight="1" x14ac:dyDescent="0.2">
      <c r="A50" s="33"/>
      <c r="B50" s="137" t="s">
        <v>77</v>
      </c>
      <c r="C50" s="37" t="s">
        <v>2</v>
      </c>
      <c r="D50" s="39">
        <f>SUM(E50+F50+G50+H50+I50+J50)</f>
        <v>1069.306</v>
      </c>
      <c r="E50" s="41">
        <f>E52+E51</f>
        <v>44.707999999999998</v>
      </c>
      <c r="F50" s="41">
        <f t="shared" ref="F50" si="50">F52+F51</f>
        <v>59.423000000000002</v>
      </c>
      <c r="G50" s="41">
        <v>95.209000000000003</v>
      </c>
      <c r="H50" s="41">
        <v>268.05</v>
      </c>
      <c r="I50" s="41">
        <v>411.44600000000003</v>
      </c>
      <c r="J50" s="41">
        <f t="shared" ref="J50" si="51">J52+J51</f>
        <v>190.47</v>
      </c>
      <c r="K50" s="41">
        <f t="shared" ref="K50" si="52">K52+K51</f>
        <v>0</v>
      </c>
      <c r="L50" s="41">
        <f t="shared" ref="L50" si="53">L52+L51</f>
        <v>0</v>
      </c>
      <c r="M50" s="41">
        <f t="shared" ref="M50" si="54">M52+M51</f>
        <v>0</v>
      </c>
      <c r="N50" s="41">
        <f t="shared" ref="N50" si="55">N52+N51</f>
        <v>0</v>
      </c>
      <c r="O50" s="41">
        <f t="shared" ref="O50" si="56">O52+O51</f>
        <v>0</v>
      </c>
      <c r="P50" s="26"/>
      <c r="Q50" s="26"/>
      <c r="R50" s="26"/>
      <c r="S50" s="26"/>
      <c r="T50" s="26"/>
      <c r="U50" s="26"/>
      <c r="V50" s="26"/>
      <c r="W50" s="26"/>
      <c r="X50" s="26"/>
      <c r="Y50" s="21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  <c r="AAC50" s="14"/>
      <c r="AAD50" s="14"/>
      <c r="AAE50" s="14"/>
      <c r="AAF50" s="14"/>
      <c r="AAG50" s="14"/>
      <c r="AAH50" s="14"/>
      <c r="AAI50" s="14"/>
    </row>
    <row r="51" spans="1:711" s="13" customFormat="1" ht="15" customHeight="1" x14ac:dyDescent="0.2">
      <c r="A51" s="33"/>
      <c r="B51" s="138"/>
      <c r="C51" s="38" t="s">
        <v>3</v>
      </c>
      <c r="D51" s="39">
        <f t="shared" si="36"/>
        <v>0</v>
      </c>
      <c r="E51" s="44"/>
      <c r="F51" s="44"/>
      <c r="G51" s="44"/>
      <c r="H51" s="44"/>
      <c r="I51" s="44"/>
      <c r="J51" s="80"/>
      <c r="K51" s="44"/>
      <c r="L51" s="44"/>
      <c r="M51" s="44"/>
      <c r="N51" s="44"/>
      <c r="O51" s="44"/>
      <c r="P51" s="26"/>
      <c r="Q51" s="26"/>
      <c r="R51" s="26"/>
      <c r="S51" s="26"/>
      <c r="T51" s="26"/>
      <c r="U51" s="26"/>
      <c r="V51" s="26"/>
      <c r="W51" s="26"/>
      <c r="X51" s="26"/>
      <c r="Y51" s="21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  <c r="AAC51" s="14"/>
      <c r="AAD51" s="14"/>
      <c r="AAE51" s="14"/>
      <c r="AAF51" s="14"/>
      <c r="AAG51" s="14"/>
      <c r="AAH51" s="14"/>
      <c r="AAI51" s="14"/>
    </row>
    <row r="52" spans="1:711" s="13" customFormat="1" ht="15" customHeight="1" x14ac:dyDescent="0.2">
      <c r="A52" s="33"/>
      <c r="B52" s="138"/>
      <c r="C52" s="38" t="s">
        <v>4</v>
      </c>
      <c r="D52" s="39">
        <f>SUM(E52+F52+G52+H52+I52+J52)</f>
        <v>1069.306</v>
      </c>
      <c r="E52" s="44">
        <v>44.707999999999998</v>
      </c>
      <c r="F52" s="44">
        <v>59.423000000000002</v>
      </c>
      <c r="G52" s="44">
        <v>95.209000000000003</v>
      </c>
      <c r="H52" s="44">
        <v>268.05</v>
      </c>
      <c r="I52" s="44">
        <v>411.44600000000003</v>
      </c>
      <c r="J52" s="80">
        <v>190.47</v>
      </c>
      <c r="K52" s="44"/>
      <c r="L52" s="44"/>
      <c r="M52" s="44"/>
      <c r="N52" s="44"/>
      <c r="O52" s="44"/>
      <c r="P52" s="26"/>
      <c r="Q52" s="26"/>
      <c r="R52" s="26"/>
      <c r="S52" s="26"/>
      <c r="T52" s="26"/>
      <c r="U52" s="26"/>
      <c r="V52" s="26"/>
      <c r="W52" s="26"/>
      <c r="X52" s="26"/>
      <c r="Y52" s="21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</row>
    <row r="53" spans="1:711" s="13" customFormat="1" ht="13.5" customHeight="1" x14ac:dyDescent="0.2">
      <c r="A53" s="33"/>
      <c r="B53" s="138"/>
      <c r="C53" s="38" t="s">
        <v>5</v>
      </c>
      <c r="D53" s="39">
        <f t="shared" si="36"/>
        <v>0</v>
      </c>
      <c r="E53" s="44"/>
      <c r="F53" s="44"/>
      <c r="G53" s="44"/>
      <c r="H53" s="44"/>
      <c r="I53" s="44"/>
      <c r="J53" s="80"/>
      <c r="K53" s="44"/>
      <c r="L53" s="44"/>
      <c r="M53" s="44"/>
      <c r="N53" s="44"/>
      <c r="O53" s="44"/>
      <c r="P53" s="26"/>
      <c r="Q53" s="26"/>
      <c r="R53" s="26"/>
      <c r="S53" s="26"/>
      <c r="T53" s="26"/>
      <c r="U53" s="26"/>
      <c r="V53" s="26"/>
      <c r="W53" s="26"/>
      <c r="X53" s="26"/>
      <c r="Y53" s="21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</row>
    <row r="54" spans="1:711" s="13" customFormat="1" ht="9.75" hidden="1" customHeight="1" x14ac:dyDescent="0.2">
      <c r="A54" s="33"/>
      <c r="B54" s="139"/>
      <c r="C54" s="38"/>
      <c r="D54" s="39">
        <f t="shared" si="36"/>
        <v>0</v>
      </c>
      <c r="E54" s="44"/>
      <c r="F54" s="44"/>
      <c r="G54" s="44"/>
      <c r="H54" s="44"/>
      <c r="I54" s="44"/>
      <c r="J54" s="91"/>
      <c r="K54" s="44"/>
      <c r="L54" s="44"/>
      <c r="M54" s="44"/>
      <c r="N54" s="44"/>
      <c r="O54" s="44"/>
      <c r="P54" s="26"/>
      <c r="Q54" s="26"/>
      <c r="R54" s="26"/>
      <c r="S54" s="26"/>
      <c r="T54" s="26"/>
      <c r="U54" s="26"/>
      <c r="V54" s="26"/>
      <c r="W54" s="26"/>
      <c r="X54" s="26"/>
      <c r="Y54" s="21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</row>
    <row r="55" spans="1:711" s="13" customFormat="1" ht="16.149999999999999" customHeight="1" x14ac:dyDescent="0.2">
      <c r="A55" s="33"/>
      <c r="B55" s="111" t="s">
        <v>118</v>
      </c>
      <c r="C55" s="37" t="s">
        <v>2</v>
      </c>
      <c r="D55" s="39">
        <f>SUM(E55+F55+G55+H55+I55+J55)</f>
        <v>6.52</v>
      </c>
      <c r="E55" s="41">
        <f>E57+E56</f>
        <v>0</v>
      </c>
      <c r="F55" s="41">
        <f t="shared" ref="F55:O55" si="57">F57+F56</f>
        <v>6.52</v>
      </c>
      <c r="G55" s="41">
        <f t="shared" si="57"/>
        <v>0</v>
      </c>
      <c r="H55" s="41">
        <f t="shared" si="57"/>
        <v>0</v>
      </c>
      <c r="I55" s="41">
        <f t="shared" si="57"/>
        <v>0</v>
      </c>
      <c r="J55" s="41">
        <f t="shared" si="57"/>
        <v>0</v>
      </c>
      <c r="K55" s="41">
        <f t="shared" si="57"/>
        <v>0</v>
      </c>
      <c r="L55" s="41">
        <f t="shared" si="57"/>
        <v>0</v>
      </c>
      <c r="M55" s="41">
        <f t="shared" si="57"/>
        <v>0</v>
      </c>
      <c r="N55" s="41">
        <f t="shared" si="57"/>
        <v>0</v>
      </c>
      <c r="O55" s="41">
        <f t="shared" si="57"/>
        <v>0</v>
      </c>
      <c r="P55" s="26"/>
      <c r="Q55" s="26"/>
      <c r="R55" s="26"/>
      <c r="S55" s="26"/>
      <c r="T55" s="26"/>
      <c r="U55" s="26"/>
      <c r="V55" s="26"/>
      <c r="W55" s="26"/>
      <c r="X55" s="26"/>
      <c r="Y55" s="21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  <c r="AAC55" s="14"/>
      <c r="AAD55" s="14"/>
      <c r="AAE55" s="14"/>
      <c r="AAF55" s="14"/>
      <c r="AAG55" s="14"/>
      <c r="AAH55" s="14"/>
      <c r="AAI55" s="14"/>
    </row>
    <row r="56" spans="1:711" s="13" customFormat="1" ht="16.149999999999999" customHeight="1" x14ac:dyDescent="0.2">
      <c r="A56" s="33"/>
      <c r="B56" s="112"/>
      <c r="C56" s="38" t="s">
        <v>3</v>
      </c>
      <c r="D56" s="39">
        <f t="shared" si="36"/>
        <v>0</v>
      </c>
      <c r="E56" s="44"/>
      <c r="F56" s="44"/>
      <c r="G56" s="44"/>
      <c r="H56" s="44"/>
      <c r="I56" s="44"/>
      <c r="J56" s="80"/>
      <c r="K56" s="44"/>
      <c r="L56" s="44"/>
      <c r="M56" s="44"/>
      <c r="N56" s="44"/>
      <c r="O56" s="44"/>
      <c r="P56" s="26"/>
      <c r="Q56" s="26"/>
      <c r="R56" s="26"/>
      <c r="S56" s="26"/>
      <c r="T56" s="26"/>
      <c r="U56" s="26"/>
      <c r="V56" s="26"/>
      <c r="W56" s="26"/>
      <c r="X56" s="26"/>
      <c r="Y56" s="21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  <c r="PF56" s="14"/>
      <c r="PG56" s="14"/>
      <c r="PH56" s="14"/>
      <c r="PI56" s="14"/>
      <c r="PJ56" s="14"/>
      <c r="PK56" s="14"/>
      <c r="PL56" s="14"/>
      <c r="PM56" s="14"/>
      <c r="PN56" s="14"/>
      <c r="PO56" s="14"/>
      <c r="PP56" s="14"/>
      <c r="PQ56" s="14"/>
      <c r="PR56" s="14"/>
      <c r="PS56" s="14"/>
      <c r="PT56" s="14"/>
      <c r="PU56" s="14"/>
      <c r="PV56" s="14"/>
      <c r="PW56" s="14"/>
      <c r="PX56" s="14"/>
      <c r="PY56" s="14"/>
      <c r="PZ56" s="14"/>
      <c r="QA56" s="14"/>
      <c r="QB56" s="14"/>
      <c r="QC56" s="14"/>
      <c r="QD56" s="14"/>
      <c r="QE56" s="14"/>
      <c r="QF56" s="14"/>
      <c r="QG56" s="14"/>
      <c r="QH56" s="14"/>
      <c r="QI56" s="14"/>
      <c r="QJ56" s="14"/>
      <c r="QK56" s="14"/>
      <c r="QL56" s="14"/>
      <c r="QM56" s="14"/>
      <c r="QN56" s="14"/>
      <c r="QO56" s="14"/>
      <c r="QP56" s="14"/>
      <c r="QQ56" s="14"/>
      <c r="QR56" s="14"/>
      <c r="QS56" s="14"/>
      <c r="QT56" s="14"/>
      <c r="QU56" s="14"/>
      <c r="QV56" s="14"/>
      <c r="QW56" s="14"/>
      <c r="QX56" s="14"/>
      <c r="QY56" s="14"/>
      <c r="QZ56" s="14"/>
      <c r="RA56" s="14"/>
      <c r="RB56" s="14"/>
      <c r="RC56" s="14"/>
      <c r="RD56" s="14"/>
      <c r="RE56" s="14"/>
      <c r="RF56" s="14"/>
      <c r="RG56" s="14"/>
      <c r="RH56" s="14"/>
      <c r="RI56" s="14"/>
      <c r="RJ56" s="14"/>
      <c r="RK56" s="14"/>
      <c r="RL56" s="14"/>
      <c r="RM56" s="14"/>
      <c r="RN56" s="14"/>
      <c r="RO56" s="14"/>
      <c r="RP56" s="14"/>
      <c r="RQ56" s="14"/>
      <c r="RR56" s="14"/>
      <c r="RS56" s="14"/>
      <c r="RT56" s="14"/>
      <c r="RU56" s="14"/>
      <c r="RV56" s="14"/>
      <c r="RW56" s="14"/>
      <c r="RX56" s="14"/>
      <c r="RY56" s="14"/>
      <c r="RZ56" s="14"/>
      <c r="SA56" s="14"/>
      <c r="SB56" s="14"/>
      <c r="SC56" s="14"/>
      <c r="SD56" s="14"/>
      <c r="SE56" s="14"/>
      <c r="SF56" s="14"/>
      <c r="SG56" s="14"/>
      <c r="SH56" s="14"/>
      <c r="SI56" s="14"/>
      <c r="SJ56" s="14"/>
      <c r="SK56" s="14"/>
      <c r="SL56" s="14"/>
      <c r="SM56" s="14"/>
      <c r="SN56" s="14"/>
      <c r="SO56" s="14"/>
      <c r="SP56" s="14"/>
      <c r="SQ56" s="14"/>
      <c r="SR56" s="14"/>
      <c r="SS56" s="14"/>
      <c r="ST56" s="14"/>
      <c r="SU56" s="14"/>
      <c r="SV56" s="14"/>
      <c r="SW56" s="14"/>
      <c r="SX56" s="14"/>
      <c r="SY56" s="14"/>
      <c r="SZ56" s="14"/>
      <c r="TA56" s="14"/>
      <c r="TB56" s="14"/>
      <c r="TC56" s="14"/>
      <c r="TD56" s="14"/>
      <c r="TE56" s="14"/>
      <c r="TF56" s="14"/>
      <c r="TG56" s="14"/>
      <c r="TH56" s="14"/>
      <c r="TI56" s="14"/>
      <c r="TJ56" s="14"/>
      <c r="TK56" s="14"/>
      <c r="TL56" s="14"/>
      <c r="TM56" s="14"/>
      <c r="TN56" s="14"/>
      <c r="TO56" s="14"/>
      <c r="TP56" s="14"/>
      <c r="TQ56" s="14"/>
      <c r="TR56" s="14"/>
      <c r="TS56" s="14"/>
      <c r="TT56" s="14"/>
      <c r="TU56" s="14"/>
      <c r="TV56" s="14"/>
      <c r="TW56" s="14"/>
      <c r="TX56" s="14"/>
      <c r="TY56" s="14"/>
      <c r="TZ56" s="14"/>
      <c r="UA56" s="14"/>
      <c r="UB56" s="14"/>
      <c r="UC56" s="14"/>
      <c r="UD56" s="14"/>
      <c r="UE56" s="14"/>
      <c r="UF56" s="14"/>
      <c r="UG56" s="14"/>
      <c r="UH56" s="14"/>
      <c r="UI56" s="14"/>
      <c r="UJ56" s="14"/>
      <c r="UK56" s="14"/>
      <c r="UL56" s="14"/>
      <c r="UM56" s="14"/>
      <c r="UN56" s="14"/>
      <c r="UO56" s="14"/>
      <c r="UP56" s="14"/>
      <c r="UQ56" s="14"/>
      <c r="UR56" s="14"/>
      <c r="US56" s="14"/>
      <c r="UT56" s="14"/>
      <c r="UU56" s="14"/>
      <c r="UV56" s="14"/>
      <c r="UW56" s="14"/>
      <c r="UX56" s="14"/>
      <c r="UY56" s="14"/>
      <c r="UZ56" s="14"/>
      <c r="VA56" s="14"/>
      <c r="VB56" s="14"/>
      <c r="VC56" s="14"/>
      <c r="VD56" s="14"/>
      <c r="VE56" s="14"/>
      <c r="VF56" s="14"/>
      <c r="VG56" s="14"/>
      <c r="VH56" s="14"/>
      <c r="VI56" s="14"/>
      <c r="VJ56" s="14"/>
      <c r="VK56" s="14"/>
      <c r="VL56" s="14"/>
      <c r="VM56" s="14"/>
      <c r="VN56" s="14"/>
      <c r="VO56" s="14"/>
      <c r="VP56" s="14"/>
      <c r="VQ56" s="14"/>
      <c r="VR56" s="14"/>
      <c r="VS56" s="14"/>
      <c r="VT56" s="14"/>
      <c r="VU56" s="14"/>
      <c r="VV56" s="14"/>
      <c r="VW56" s="14"/>
      <c r="VX56" s="14"/>
      <c r="VY56" s="14"/>
      <c r="VZ56" s="14"/>
      <c r="WA56" s="14"/>
      <c r="WB56" s="14"/>
      <c r="WC56" s="14"/>
      <c r="WD56" s="14"/>
      <c r="WE56" s="14"/>
      <c r="WF56" s="14"/>
      <c r="WG56" s="14"/>
      <c r="WH56" s="14"/>
      <c r="WI56" s="14"/>
      <c r="WJ56" s="14"/>
      <c r="WK56" s="14"/>
      <c r="WL56" s="14"/>
      <c r="WM56" s="14"/>
      <c r="WN56" s="14"/>
      <c r="WO56" s="14"/>
      <c r="WP56" s="14"/>
      <c r="WQ56" s="14"/>
      <c r="WR56" s="14"/>
      <c r="WS56" s="14"/>
      <c r="WT56" s="14"/>
      <c r="WU56" s="14"/>
      <c r="WV56" s="14"/>
      <c r="WW56" s="14"/>
      <c r="WX56" s="14"/>
      <c r="WY56" s="14"/>
      <c r="WZ56" s="14"/>
      <c r="XA56" s="14"/>
      <c r="XB56" s="14"/>
      <c r="XC56" s="14"/>
      <c r="XD56" s="14"/>
      <c r="XE56" s="14"/>
      <c r="XF56" s="14"/>
      <c r="XG56" s="14"/>
      <c r="XH56" s="14"/>
      <c r="XI56" s="14"/>
      <c r="XJ56" s="14"/>
      <c r="XK56" s="14"/>
      <c r="XL56" s="14"/>
      <c r="XM56" s="14"/>
      <c r="XN56" s="14"/>
      <c r="XO56" s="14"/>
      <c r="XP56" s="14"/>
      <c r="XQ56" s="14"/>
      <c r="XR56" s="14"/>
      <c r="XS56" s="14"/>
      <c r="XT56" s="14"/>
      <c r="XU56" s="14"/>
      <c r="XV56" s="14"/>
      <c r="XW56" s="14"/>
      <c r="XX56" s="14"/>
      <c r="XY56" s="14"/>
      <c r="XZ56" s="14"/>
      <c r="YA56" s="14"/>
      <c r="YB56" s="14"/>
      <c r="YC56" s="14"/>
      <c r="YD56" s="14"/>
      <c r="YE56" s="14"/>
      <c r="YF56" s="14"/>
      <c r="YG56" s="14"/>
      <c r="YH56" s="14"/>
      <c r="YI56" s="14"/>
      <c r="YJ56" s="14"/>
      <c r="YK56" s="14"/>
      <c r="YL56" s="14"/>
      <c r="YM56" s="14"/>
      <c r="YN56" s="14"/>
      <c r="YO56" s="14"/>
      <c r="YP56" s="14"/>
      <c r="YQ56" s="14"/>
      <c r="YR56" s="14"/>
      <c r="YS56" s="14"/>
      <c r="YT56" s="14"/>
      <c r="YU56" s="14"/>
      <c r="YV56" s="14"/>
      <c r="YW56" s="14"/>
      <c r="YX56" s="14"/>
      <c r="YY56" s="14"/>
      <c r="YZ56" s="14"/>
      <c r="ZA56" s="14"/>
      <c r="ZB56" s="14"/>
      <c r="ZC56" s="14"/>
      <c r="ZD56" s="14"/>
      <c r="ZE56" s="14"/>
      <c r="ZF56" s="14"/>
      <c r="ZG56" s="14"/>
      <c r="ZH56" s="14"/>
      <c r="ZI56" s="14"/>
      <c r="ZJ56" s="14"/>
      <c r="ZK56" s="14"/>
      <c r="ZL56" s="14"/>
      <c r="ZM56" s="14"/>
      <c r="ZN56" s="14"/>
      <c r="ZO56" s="14"/>
      <c r="ZP56" s="14"/>
      <c r="ZQ56" s="14"/>
      <c r="ZR56" s="14"/>
      <c r="ZS56" s="14"/>
      <c r="ZT56" s="14"/>
      <c r="ZU56" s="14"/>
      <c r="ZV56" s="14"/>
      <c r="ZW56" s="14"/>
      <c r="ZX56" s="14"/>
      <c r="ZY56" s="14"/>
      <c r="ZZ56" s="14"/>
      <c r="AAA56" s="14"/>
      <c r="AAB56" s="14"/>
      <c r="AAC56" s="14"/>
      <c r="AAD56" s="14"/>
      <c r="AAE56" s="14"/>
      <c r="AAF56" s="14"/>
      <c r="AAG56" s="14"/>
      <c r="AAH56" s="14"/>
      <c r="AAI56" s="14"/>
    </row>
    <row r="57" spans="1:711" s="13" customFormat="1" ht="16.149999999999999" customHeight="1" x14ac:dyDescent="0.2">
      <c r="A57" s="33"/>
      <c r="B57" s="112"/>
      <c r="C57" s="38" t="s">
        <v>4</v>
      </c>
      <c r="D57" s="39">
        <f>SUM(E57+F57+G57+H57+I57+J57)</f>
        <v>6.52</v>
      </c>
      <c r="E57" s="44"/>
      <c r="F57" s="44">
        <v>6.52</v>
      </c>
      <c r="G57" s="44"/>
      <c r="H57" s="44"/>
      <c r="I57" s="44"/>
      <c r="J57" s="80"/>
      <c r="K57" s="44"/>
      <c r="L57" s="44"/>
      <c r="M57" s="44"/>
      <c r="N57" s="44"/>
      <c r="O57" s="44"/>
      <c r="P57" s="26"/>
      <c r="Q57" s="26"/>
      <c r="R57" s="26"/>
      <c r="S57" s="26"/>
      <c r="T57" s="26"/>
      <c r="U57" s="26"/>
      <c r="V57" s="26"/>
      <c r="W57" s="26"/>
      <c r="X57" s="26"/>
      <c r="Y57" s="21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</row>
    <row r="58" spans="1:711" s="13" customFormat="1" ht="16.149999999999999" customHeight="1" x14ac:dyDescent="0.2">
      <c r="A58" s="33"/>
      <c r="B58" s="113"/>
      <c r="C58" s="38" t="s">
        <v>5</v>
      </c>
      <c r="D58" s="39">
        <f t="shared" si="36"/>
        <v>0</v>
      </c>
      <c r="E58" s="44"/>
      <c r="F58" s="44"/>
      <c r="G58" s="44"/>
      <c r="H58" s="44"/>
      <c r="I58" s="44"/>
      <c r="J58" s="80"/>
      <c r="K58" s="44"/>
      <c r="L58" s="44"/>
      <c r="M58" s="44"/>
      <c r="N58" s="44"/>
      <c r="O58" s="44"/>
      <c r="P58" s="26"/>
      <c r="Q58" s="26"/>
      <c r="R58" s="26"/>
      <c r="S58" s="26"/>
      <c r="T58" s="26"/>
      <c r="U58" s="26"/>
      <c r="V58" s="26"/>
      <c r="W58" s="26"/>
      <c r="X58" s="26"/>
      <c r="Y58" s="21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  <c r="PF58" s="14"/>
      <c r="PG58" s="14"/>
      <c r="PH58" s="14"/>
      <c r="PI58" s="14"/>
      <c r="PJ58" s="14"/>
      <c r="PK58" s="14"/>
      <c r="PL58" s="14"/>
      <c r="PM58" s="14"/>
      <c r="PN58" s="14"/>
      <c r="PO58" s="14"/>
      <c r="PP58" s="14"/>
      <c r="PQ58" s="14"/>
      <c r="PR58" s="14"/>
      <c r="PS58" s="14"/>
      <c r="PT58" s="14"/>
      <c r="PU58" s="14"/>
      <c r="PV58" s="14"/>
      <c r="PW58" s="14"/>
      <c r="PX58" s="14"/>
      <c r="PY58" s="14"/>
      <c r="PZ58" s="14"/>
      <c r="QA58" s="14"/>
      <c r="QB58" s="14"/>
      <c r="QC58" s="14"/>
      <c r="QD58" s="14"/>
      <c r="QE58" s="14"/>
      <c r="QF58" s="14"/>
      <c r="QG58" s="14"/>
      <c r="QH58" s="14"/>
      <c r="QI58" s="14"/>
      <c r="QJ58" s="14"/>
      <c r="QK58" s="14"/>
      <c r="QL58" s="14"/>
      <c r="QM58" s="14"/>
      <c r="QN58" s="14"/>
      <c r="QO58" s="14"/>
      <c r="QP58" s="14"/>
      <c r="QQ58" s="14"/>
      <c r="QR58" s="14"/>
      <c r="QS58" s="14"/>
      <c r="QT58" s="14"/>
      <c r="QU58" s="14"/>
      <c r="QV58" s="14"/>
      <c r="QW58" s="14"/>
      <c r="QX58" s="14"/>
      <c r="QY58" s="14"/>
      <c r="QZ58" s="14"/>
      <c r="RA58" s="14"/>
      <c r="RB58" s="14"/>
      <c r="RC58" s="14"/>
      <c r="RD58" s="14"/>
      <c r="RE58" s="14"/>
      <c r="RF58" s="14"/>
      <c r="RG58" s="14"/>
      <c r="RH58" s="14"/>
      <c r="RI58" s="14"/>
      <c r="RJ58" s="14"/>
      <c r="RK58" s="14"/>
      <c r="RL58" s="14"/>
      <c r="RM58" s="14"/>
      <c r="RN58" s="14"/>
      <c r="RO58" s="14"/>
      <c r="RP58" s="14"/>
      <c r="RQ58" s="14"/>
      <c r="RR58" s="14"/>
      <c r="RS58" s="14"/>
      <c r="RT58" s="14"/>
      <c r="RU58" s="14"/>
      <c r="RV58" s="14"/>
      <c r="RW58" s="14"/>
      <c r="RX58" s="14"/>
      <c r="RY58" s="14"/>
      <c r="RZ58" s="14"/>
      <c r="SA58" s="14"/>
      <c r="SB58" s="14"/>
      <c r="SC58" s="14"/>
      <c r="SD58" s="14"/>
      <c r="SE58" s="14"/>
      <c r="SF58" s="14"/>
      <c r="SG58" s="14"/>
      <c r="SH58" s="14"/>
      <c r="SI58" s="14"/>
      <c r="SJ58" s="14"/>
      <c r="SK58" s="14"/>
      <c r="SL58" s="14"/>
      <c r="SM58" s="14"/>
      <c r="SN58" s="14"/>
      <c r="SO58" s="14"/>
      <c r="SP58" s="14"/>
      <c r="SQ58" s="14"/>
      <c r="SR58" s="14"/>
      <c r="SS58" s="14"/>
      <c r="ST58" s="14"/>
      <c r="SU58" s="14"/>
      <c r="SV58" s="14"/>
      <c r="SW58" s="14"/>
      <c r="SX58" s="14"/>
      <c r="SY58" s="14"/>
      <c r="SZ58" s="14"/>
      <c r="TA58" s="14"/>
      <c r="TB58" s="14"/>
      <c r="TC58" s="14"/>
      <c r="TD58" s="14"/>
      <c r="TE58" s="14"/>
      <c r="TF58" s="14"/>
      <c r="TG58" s="14"/>
      <c r="TH58" s="14"/>
      <c r="TI58" s="14"/>
      <c r="TJ58" s="14"/>
      <c r="TK58" s="14"/>
      <c r="TL58" s="14"/>
      <c r="TM58" s="14"/>
      <c r="TN58" s="14"/>
      <c r="TO58" s="14"/>
      <c r="TP58" s="14"/>
      <c r="TQ58" s="14"/>
      <c r="TR58" s="14"/>
      <c r="TS58" s="14"/>
      <c r="TT58" s="14"/>
      <c r="TU58" s="14"/>
      <c r="TV58" s="14"/>
      <c r="TW58" s="14"/>
      <c r="TX58" s="14"/>
      <c r="TY58" s="14"/>
      <c r="TZ58" s="14"/>
      <c r="UA58" s="14"/>
      <c r="UB58" s="14"/>
      <c r="UC58" s="14"/>
      <c r="UD58" s="14"/>
      <c r="UE58" s="14"/>
      <c r="UF58" s="14"/>
      <c r="UG58" s="14"/>
      <c r="UH58" s="14"/>
      <c r="UI58" s="14"/>
      <c r="UJ58" s="14"/>
      <c r="UK58" s="14"/>
      <c r="UL58" s="14"/>
      <c r="UM58" s="14"/>
      <c r="UN58" s="14"/>
      <c r="UO58" s="14"/>
      <c r="UP58" s="14"/>
      <c r="UQ58" s="14"/>
      <c r="UR58" s="14"/>
      <c r="US58" s="14"/>
      <c r="UT58" s="14"/>
      <c r="UU58" s="14"/>
      <c r="UV58" s="14"/>
      <c r="UW58" s="14"/>
      <c r="UX58" s="14"/>
      <c r="UY58" s="14"/>
      <c r="UZ58" s="14"/>
      <c r="VA58" s="14"/>
      <c r="VB58" s="14"/>
      <c r="VC58" s="14"/>
      <c r="VD58" s="14"/>
      <c r="VE58" s="14"/>
      <c r="VF58" s="14"/>
      <c r="VG58" s="14"/>
      <c r="VH58" s="14"/>
      <c r="VI58" s="14"/>
      <c r="VJ58" s="14"/>
      <c r="VK58" s="14"/>
      <c r="VL58" s="14"/>
      <c r="VM58" s="14"/>
      <c r="VN58" s="14"/>
      <c r="VO58" s="14"/>
      <c r="VP58" s="14"/>
      <c r="VQ58" s="14"/>
      <c r="VR58" s="14"/>
      <c r="VS58" s="14"/>
      <c r="VT58" s="14"/>
      <c r="VU58" s="14"/>
      <c r="VV58" s="14"/>
      <c r="VW58" s="14"/>
      <c r="VX58" s="14"/>
      <c r="VY58" s="14"/>
      <c r="VZ58" s="14"/>
      <c r="WA58" s="14"/>
      <c r="WB58" s="14"/>
      <c r="WC58" s="14"/>
      <c r="WD58" s="14"/>
      <c r="WE58" s="14"/>
      <c r="WF58" s="14"/>
      <c r="WG58" s="14"/>
      <c r="WH58" s="14"/>
      <c r="WI58" s="14"/>
      <c r="WJ58" s="14"/>
      <c r="WK58" s="14"/>
      <c r="WL58" s="14"/>
      <c r="WM58" s="14"/>
      <c r="WN58" s="14"/>
      <c r="WO58" s="14"/>
      <c r="WP58" s="14"/>
      <c r="WQ58" s="14"/>
      <c r="WR58" s="14"/>
      <c r="WS58" s="14"/>
      <c r="WT58" s="14"/>
      <c r="WU58" s="14"/>
      <c r="WV58" s="14"/>
      <c r="WW58" s="14"/>
      <c r="WX58" s="14"/>
      <c r="WY58" s="14"/>
      <c r="WZ58" s="14"/>
      <c r="XA58" s="14"/>
      <c r="XB58" s="14"/>
      <c r="XC58" s="14"/>
      <c r="XD58" s="14"/>
      <c r="XE58" s="14"/>
      <c r="XF58" s="14"/>
      <c r="XG58" s="14"/>
      <c r="XH58" s="14"/>
      <c r="XI58" s="14"/>
      <c r="XJ58" s="14"/>
      <c r="XK58" s="14"/>
      <c r="XL58" s="14"/>
      <c r="XM58" s="14"/>
      <c r="XN58" s="14"/>
      <c r="XO58" s="14"/>
      <c r="XP58" s="14"/>
      <c r="XQ58" s="14"/>
      <c r="XR58" s="14"/>
      <c r="XS58" s="14"/>
      <c r="XT58" s="14"/>
      <c r="XU58" s="14"/>
      <c r="XV58" s="14"/>
      <c r="XW58" s="14"/>
      <c r="XX58" s="14"/>
      <c r="XY58" s="14"/>
      <c r="XZ58" s="14"/>
      <c r="YA58" s="14"/>
      <c r="YB58" s="14"/>
      <c r="YC58" s="14"/>
      <c r="YD58" s="14"/>
      <c r="YE58" s="14"/>
      <c r="YF58" s="14"/>
      <c r="YG58" s="14"/>
      <c r="YH58" s="14"/>
      <c r="YI58" s="14"/>
      <c r="YJ58" s="14"/>
      <c r="YK58" s="14"/>
      <c r="YL58" s="14"/>
      <c r="YM58" s="14"/>
      <c r="YN58" s="14"/>
      <c r="YO58" s="14"/>
      <c r="YP58" s="14"/>
      <c r="YQ58" s="14"/>
      <c r="YR58" s="14"/>
      <c r="YS58" s="14"/>
      <c r="YT58" s="14"/>
      <c r="YU58" s="14"/>
      <c r="YV58" s="14"/>
      <c r="YW58" s="14"/>
      <c r="YX58" s="14"/>
      <c r="YY58" s="14"/>
      <c r="YZ58" s="14"/>
      <c r="ZA58" s="14"/>
      <c r="ZB58" s="14"/>
      <c r="ZC58" s="14"/>
      <c r="ZD58" s="14"/>
      <c r="ZE58" s="14"/>
      <c r="ZF58" s="14"/>
      <c r="ZG58" s="14"/>
      <c r="ZH58" s="14"/>
      <c r="ZI58" s="14"/>
      <c r="ZJ58" s="14"/>
      <c r="ZK58" s="14"/>
      <c r="ZL58" s="14"/>
      <c r="ZM58" s="14"/>
      <c r="ZN58" s="14"/>
      <c r="ZO58" s="14"/>
      <c r="ZP58" s="14"/>
      <c r="ZQ58" s="14"/>
      <c r="ZR58" s="14"/>
      <c r="ZS58" s="14"/>
      <c r="ZT58" s="14"/>
      <c r="ZU58" s="14"/>
      <c r="ZV58" s="14"/>
      <c r="ZW58" s="14"/>
      <c r="ZX58" s="14"/>
      <c r="ZY58" s="14"/>
      <c r="ZZ58" s="14"/>
      <c r="AAA58" s="14"/>
      <c r="AAB58" s="14"/>
      <c r="AAC58" s="14"/>
      <c r="AAD58" s="14"/>
      <c r="AAE58" s="14"/>
      <c r="AAF58" s="14"/>
      <c r="AAG58" s="14"/>
      <c r="AAH58" s="14"/>
      <c r="AAI58" s="14"/>
    </row>
    <row r="59" spans="1:711" s="13" customFormat="1" ht="16.149999999999999" customHeight="1" x14ac:dyDescent="0.2">
      <c r="A59" s="33"/>
      <c r="B59" s="111" t="s">
        <v>119</v>
      </c>
      <c r="C59" s="37" t="s">
        <v>2</v>
      </c>
      <c r="D59" s="39">
        <f>SUM(E59+F59+G59+H59+I59+J59)</f>
        <v>3386.1099899999999</v>
      </c>
      <c r="E59" s="41">
        <f>E61+E60</f>
        <v>0</v>
      </c>
      <c r="F59" s="41">
        <f t="shared" ref="F59:O59" si="58">F61+F60</f>
        <v>48.869990000000001</v>
      </c>
      <c r="G59" s="41">
        <v>177.26</v>
      </c>
      <c r="H59" s="41">
        <v>251.35</v>
      </c>
      <c r="I59" s="41">
        <v>1435.52</v>
      </c>
      <c r="J59" s="41">
        <f t="shared" si="58"/>
        <v>1473.11</v>
      </c>
      <c r="K59" s="41">
        <f t="shared" si="58"/>
        <v>0</v>
      </c>
      <c r="L59" s="41">
        <f t="shared" si="58"/>
        <v>0</v>
      </c>
      <c r="M59" s="41">
        <f t="shared" si="58"/>
        <v>0</v>
      </c>
      <c r="N59" s="41">
        <f t="shared" si="58"/>
        <v>0</v>
      </c>
      <c r="O59" s="41">
        <f t="shared" si="58"/>
        <v>0</v>
      </c>
      <c r="P59" s="26"/>
      <c r="Q59" s="26"/>
      <c r="R59" s="26"/>
      <c r="S59" s="26"/>
      <c r="T59" s="26"/>
      <c r="U59" s="26"/>
      <c r="V59" s="26"/>
      <c r="W59" s="26"/>
      <c r="X59" s="26"/>
      <c r="Y59" s="21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  <c r="PF59" s="14"/>
      <c r="PG59" s="14"/>
      <c r="PH59" s="14"/>
      <c r="PI59" s="14"/>
      <c r="PJ59" s="14"/>
      <c r="PK59" s="14"/>
      <c r="PL59" s="14"/>
      <c r="PM59" s="14"/>
      <c r="PN59" s="14"/>
      <c r="PO59" s="14"/>
      <c r="PP59" s="14"/>
      <c r="PQ59" s="14"/>
      <c r="PR59" s="14"/>
      <c r="PS59" s="14"/>
      <c r="PT59" s="14"/>
      <c r="PU59" s="14"/>
      <c r="PV59" s="14"/>
      <c r="PW59" s="14"/>
      <c r="PX59" s="14"/>
      <c r="PY59" s="14"/>
      <c r="PZ59" s="14"/>
      <c r="QA59" s="14"/>
      <c r="QB59" s="14"/>
      <c r="QC59" s="14"/>
      <c r="QD59" s="14"/>
      <c r="QE59" s="14"/>
      <c r="QF59" s="14"/>
      <c r="QG59" s="14"/>
      <c r="QH59" s="14"/>
      <c r="QI59" s="14"/>
      <c r="QJ59" s="14"/>
      <c r="QK59" s="14"/>
      <c r="QL59" s="14"/>
      <c r="QM59" s="14"/>
      <c r="QN59" s="14"/>
      <c r="QO59" s="14"/>
      <c r="QP59" s="14"/>
      <c r="QQ59" s="14"/>
      <c r="QR59" s="14"/>
      <c r="QS59" s="14"/>
      <c r="QT59" s="14"/>
      <c r="QU59" s="14"/>
      <c r="QV59" s="14"/>
      <c r="QW59" s="14"/>
      <c r="QX59" s="14"/>
      <c r="QY59" s="14"/>
      <c r="QZ59" s="14"/>
      <c r="RA59" s="14"/>
      <c r="RB59" s="14"/>
      <c r="RC59" s="14"/>
      <c r="RD59" s="14"/>
      <c r="RE59" s="14"/>
      <c r="RF59" s="14"/>
      <c r="RG59" s="14"/>
      <c r="RH59" s="14"/>
      <c r="RI59" s="14"/>
      <c r="RJ59" s="14"/>
      <c r="RK59" s="14"/>
      <c r="RL59" s="14"/>
      <c r="RM59" s="14"/>
      <c r="RN59" s="14"/>
      <c r="RO59" s="14"/>
      <c r="RP59" s="14"/>
      <c r="RQ59" s="14"/>
      <c r="RR59" s="14"/>
      <c r="RS59" s="14"/>
      <c r="RT59" s="14"/>
      <c r="RU59" s="14"/>
      <c r="RV59" s="14"/>
      <c r="RW59" s="14"/>
      <c r="RX59" s="14"/>
      <c r="RY59" s="14"/>
      <c r="RZ59" s="14"/>
      <c r="SA59" s="14"/>
      <c r="SB59" s="14"/>
      <c r="SC59" s="14"/>
      <c r="SD59" s="14"/>
      <c r="SE59" s="14"/>
      <c r="SF59" s="14"/>
      <c r="SG59" s="14"/>
      <c r="SH59" s="14"/>
      <c r="SI59" s="14"/>
      <c r="SJ59" s="14"/>
      <c r="SK59" s="14"/>
      <c r="SL59" s="14"/>
      <c r="SM59" s="14"/>
      <c r="SN59" s="14"/>
      <c r="SO59" s="14"/>
      <c r="SP59" s="14"/>
      <c r="SQ59" s="14"/>
      <c r="SR59" s="14"/>
      <c r="SS59" s="14"/>
      <c r="ST59" s="14"/>
      <c r="SU59" s="14"/>
      <c r="SV59" s="14"/>
      <c r="SW59" s="14"/>
      <c r="SX59" s="14"/>
      <c r="SY59" s="14"/>
      <c r="SZ59" s="14"/>
      <c r="TA59" s="14"/>
      <c r="TB59" s="14"/>
      <c r="TC59" s="14"/>
      <c r="TD59" s="14"/>
      <c r="TE59" s="14"/>
      <c r="TF59" s="14"/>
      <c r="TG59" s="14"/>
      <c r="TH59" s="14"/>
      <c r="TI59" s="14"/>
      <c r="TJ59" s="14"/>
      <c r="TK59" s="14"/>
      <c r="TL59" s="14"/>
      <c r="TM59" s="14"/>
      <c r="TN59" s="14"/>
      <c r="TO59" s="14"/>
      <c r="TP59" s="14"/>
      <c r="TQ59" s="14"/>
      <c r="TR59" s="14"/>
      <c r="TS59" s="14"/>
      <c r="TT59" s="14"/>
      <c r="TU59" s="14"/>
      <c r="TV59" s="14"/>
      <c r="TW59" s="14"/>
      <c r="TX59" s="14"/>
      <c r="TY59" s="14"/>
      <c r="TZ59" s="14"/>
      <c r="UA59" s="14"/>
      <c r="UB59" s="14"/>
      <c r="UC59" s="14"/>
      <c r="UD59" s="14"/>
      <c r="UE59" s="14"/>
      <c r="UF59" s="14"/>
      <c r="UG59" s="14"/>
      <c r="UH59" s="14"/>
      <c r="UI59" s="14"/>
      <c r="UJ59" s="14"/>
      <c r="UK59" s="14"/>
      <c r="UL59" s="14"/>
      <c r="UM59" s="14"/>
      <c r="UN59" s="14"/>
      <c r="UO59" s="14"/>
      <c r="UP59" s="14"/>
      <c r="UQ59" s="14"/>
      <c r="UR59" s="14"/>
      <c r="US59" s="14"/>
      <c r="UT59" s="14"/>
      <c r="UU59" s="14"/>
      <c r="UV59" s="14"/>
      <c r="UW59" s="14"/>
      <c r="UX59" s="14"/>
      <c r="UY59" s="14"/>
      <c r="UZ59" s="14"/>
      <c r="VA59" s="14"/>
      <c r="VB59" s="14"/>
      <c r="VC59" s="14"/>
      <c r="VD59" s="14"/>
      <c r="VE59" s="14"/>
      <c r="VF59" s="14"/>
      <c r="VG59" s="14"/>
      <c r="VH59" s="14"/>
      <c r="VI59" s="14"/>
      <c r="VJ59" s="14"/>
      <c r="VK59" s="14"/>
      <c r="VL59" s="14"/>
      <c r="VM59" s="14"/>
      <c r="VN59" s="14"/>
      <c r="VO59" s="14"/>
      <c r="VP59" s="14"/>
      <c r="VQ59" s="14"/>
      <c r="VR59" s="14"/>
      <c r="VS59" s="14"/>
      <c r="VT59" s="14"/>
      <c r="VU59" s="14"/>
      <c r="VV59" s="14"/>
      <c r="VW59" s="14"/>
      <c r="VX59" s="14"/>
      <c r="VY59" s="14"/>
      <c r="VZ59" s="14"/>
      <c r="WA59" s="14"/>
      <c r="WB59" s="14"/>
      <c r="WC59" s="14"/>
      <c r="WD59" s="14"/>
      <c r="WE59" s="14"/>
      <c r="WF59" s="14"/>
      <c r="WG59" s="14"/>
      <c r="WH59" s="14"/>
      <c r="WI59" s="14"/>
      <c r="WJ59" s="14"/>
      <c r="WK59" s="14"/>
      <c r="WL59" s="14"/>
      <c r="WM59" s="14"/>
      <c r="WN59" s="14"/>
      <c r="WO59" s="14"/>
      <c r="WP59" s="14"/>
      <c r="WQ59" s="14"/>
      <c r="WR59" s="14"/>
      <c r="WS59" s="14"/>
      <c r="WT59" s="14"/>
      <c r="WU59" s="14"/>
      <c r="WV59" s="14"/>
      <c r="WW59" s="14"/>
      <c r="WX59" s="14"/>
      <c r="WY59" s="14"/>
      <c r="WZ59" s="14"/>
      <c r="XA59" s="14"/>
      <c r="XB59" s="14"/>
      <c r="XC59" s="14"/>
      <c r="XD59" s="14"/>
      <c r="XE59" s="14"/>
      <c r="XF59" s="14"/>
      <c r="XG59" s="14"/>
      <c r="XH59" s="14"/>
      <c r="XI59" s="14"/>
      <c r="XJ59" s="14"/>
      <c r="XK59" s="14"/>
      <c r="XL59" s="14"/>
      <c r="XM59" s="14"/>
      <c r="XN59" s="14"/>
      <c r="XO59" s="14"/>
      <c r="XP59" s="14"/>
      <c r="XQ59" s="14"/>
      <c r="XR59" s="14"/>
      <c r="XS59" s="14"/>
      <c r="XT59" s="14"/>
      <c r="XU59" s="14"/>
      <c r="XV59" s="14"/>
      <c r="XW59" s="14"/>
      <c r="XX59" s="14"/>
      <c r="XY59" s="14"/>
      <c r="XZ59" s="14"/>
      <c r="YA59" s="14"/>
      <c r="YB59" s="14"/>
      <c r="YC59" s="14"/>
      <c r="YD59" s="14"/>
      <c r="YE59" s="14"/>
      <c r="YF59" s="14"/>
      <c r="YG59" s="14"/>
      <c r="YH59" s="14"/>
      <c r="YI59" s="14"/>
      <c r="YJ59" s="14"/>
      <c r="YK59" s="14"/>
      <c r="YL59" s="14"/>
      <c r="YM59" s="14"/>
      <c r="YN59" s="14"/>
      <c r="YO59" s="14"/>
      <c r="YP59" s="14"/>
      <c r="YQ59" s="14"/>
      <c r="YR59" s="14"/>
      <c r="YS59" s="14"/>
      <c r="YT59" s="14"/>
      <c r="YU59" s="14"/>
      <c r="YV59" s="14"/>
      <c r="YW59" s="14"/>
      <c r="YX59" s="14"/>
      <c r="YY59" s="14"/>
      <c r="YZ59" s="14"/>
      <c r="ZA59" s="14"/>
      <c r="ZB59" s="14"/>
      <c r="ZC59" s="14"/>
      <c r="ZD59" s="14"/>
      <c r="ZE59" s="14"/>
      <c r="ZF59" s="14"/>
      <c r="ZG59" s="14"/>
      <c r="ZH59" s="14"/>
      <c r="ZI59" s="14"/>
      <c r="ZJ59" s="14"/>
      <c r="ZK59" s="14"/>
      <c r="ZL59" s="14"/>
      <c r="ZM59" s="14"/>
      <c r="ZN59" s="14"/>
      <c r="ZO59" s="14"/>
      <c r="ZP59" s="14"/>
      <c r="ZQ59" s="14"/>
      <c r="ZR59" s="14"/>
      <c r="ZS59" s="14"/>
      <c r="ZT59" s="14"/>
      <c r="ZU59" s="14"/>
      <c r="ZV59" s="14"/>
      <c r="ZW59" s="14"/>
      <c r="ZX59" s="14"/>
      <c r="ZY59" s="14"/>
      <c r="ZZ59" s="14"/>
      <c r="AAA59" s="14"/>
      <c r="AAB59" s="14"/>
      <c r="AAC59" s="14"/>
      <c r="AAD59" s="14"/>
      <c r="AAE59" s="14"/>
      <c r="AAF59" s="14"/>
      <c r="AAG59" s="14"/>
      <c r="AAH59" s="14"/>
      <c r="AAI59" s="14"/>
    </row>
    <row r="60" spans="1:711" s="13" customFormat="1" ht="16.149999999999999" customHeight="1" x14ac:dyDescent="0.2">
      <c r="A60" s="33"/>
      <c r="B60" s="112"/>
      <c r="C60" s="38" t="s">
        <v>3</v>
      </c>
      <c r="D60" s="39">
        <f t="shared" si="36"/>
        <v>0</v>
      </c>
      <c r="E60" s="44"/>
      <c r="F60" s="44"/>
      <c r="G60" s="44"/>
      <c r="H60" s="44"/>
      <c r="I60" s="44"/>
      <c r="J60" s="80"/>
      <c r="K60" s="44"/>
      <c r="L60" s="44"/>
      <c r="M60" s="44"/>
      <c r="N60" s="44"/>
      <c r="O60" s="44"/>
      <c r="P60" s="26"/>
      <c r="Q60" s="26"/>
      <c r="R60" s="26"/>
      <c r="S60" s="26"/>
      <c r="T60" s="26"/>
      <c r="U60" s="26"/>
      <c r="V60" s="26"/>
      <c r="W60" s="26"/>
      <c r="X60" s="26"/>
      <c r="Y60" s="21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  <c r="JV60" s="14"/>
      <c r="JW60" s="14"/>
      <c r="JX60" s="14"/>
      <c r="JY60" s="14"/>
      <c r="JZ60" s="14"/>
      <c r="KA60" s="14"/>
      <c r="KB60" s="14"/>
      <c r="KC60" s="14"/>
      <c r="KD60" s="14"/>
      <c r="KE60" s="14"/>
      <c r="KF60" s="14"/>
      <c r="KG60" s="14"/>
      <c r="KH60" s="14"/>
      <c r="KI60" s="14"/>
      <c r="KJ60" s="14"/>
      <c r="KK60" s="14"/>
      <c r="KL60" s="14"/>
      <c r="KM60" s="14"/>
      <c r="KN60" s="14"/>
      <c r="KO60" s="14"/>
      <c r="KP60" s="14"/>
      <c r="KQ60" s="14"/>
      <c r="KR60" s="14"/>
      <c r="KS60" s="14"/>
      <c r="KT60" s="14"/>
      <c r="KU60" s="14"/>
      <c r="KV60" s="14"/>
      <c r="KW60" s="14"/>
      <c r="KX60" s="14"/>
      <c r="KY60" s="14"/>
      <c r="KZ60" s="14"/>
      <c r="LA60" s="14"/>
      <c r="LB60" s="14"/>
      <c r="LC60" s="14"/>
      <c r="LD60" s="14"/>
      <c r="LE60" s="14"/>
      <c r="LF60" s="14"/>
      <c r="LG60" s="14"/>
      <c r="LH60" s="14"/>
      <c r="LI60" s="14"/>
      <c r="LJ60" s="14"/>
      <c r="LK60" s="14"/>
      <c r="LL60" s="14"/>
      <c r="LM60" s="14"/>
      <c r="LN60" s="14"/>
      <c r="LO60" s="14"/>
      <c r="LP60" s="14"/>
      <c r="LQ60" s="14"/>
      <c r="LR60" s="14"/>
      <c r="LS60" s="14"/>
      <c r="LT60" s="14"/>
      <c r="LU60" s="14"/>
      <c r="LV60" s="14"/>
      <c r="LW60" s="14"/>
      <c r="LX60" s="14"/>
      <c r="LY60" s="14"/>
      <c r="LZ60" s="14"/>
      <c r="MA60" s="14"/>
      <c r="MB60" s="14"/>
      <c r="MC60" s="14"/>
      <c r="MD60" s="14"/>
      <c r="ME60" s="14"/>
      <c r="MF60" s="14"/>
      <c r="MG60" s="14"/>
      <c r="MH60" s="14"/>
      <c r="MI60" s="14"/>
      <c r="MJ60" s="14"/>
      <c r="MK60" s="14"/>
      <c r="ML60" s="14"/>
      <c r="MM60" s="14"/>
      <c r="MN60" s="14"/>
      <c r="MO60" s="14"/>
      <c r="MP60" s="14"/>
      <c r="MQ60" s="14"/>
      <c r="MR60" s="14"/>
      <c r="MS60" s="14"/>
      <c r="MT60" s="14"/>
      <c r="MU60" s="14"/>
      <c r="MV60" s="14"/>
      <c r="MW60" s="14"/>
      <c r="MX60" s="14"/>
      <c r="MY60" s="14"/>
      <c r="MZ60" s="14"/>
      <c r="NA60" s="14"/>
      <c r="NB60" s="14"/>
      <c r="NC60" s="14"/>
      <c r="ND60" s="14"/>
      <c r="NE60" s="14"/>
      <c r="NF60" s="14"/>
      <c r="NG60" s="14"/>
      <c r="NH60" s="14"/>
      <c r="NI60" s="14"/>
      <c r="NJ60" s="14"/>
      <c r="NK60" s="14"/>
      <c r="NL60" s="14"/>
      <c r="NM60" s="14"/>
      <c r="NN60" s="14"/>
      <c r="NO60" s="14"/>
      <c r="NP60" s="14"/>
      <c r="NQ60" s="14"/>
      <c r="NR60" s="14"/>
      <c r="NS60" s="14"/>
      <c r="NT60" s="14"/>
      <c r="NU60" s="14"/>
      <c r="NV60" s="14"/>
      <c r="NW60" s="14"/>
      <c r="NX60" s="14"/>
      <c r="NY60" s="14"/>
      <c r="NZ60" s="14"/>
      <c r="OA60" s="14"/>
      <c r="OB60" s="14"/>
      <c r="OC60" s="14"/>
      <c r="OD60" s="14"/>
      <c r="OE60" s="14"/>
      <c r="OF60" s="14"/>
      <c r="OG60" s="14"/>
      <c r="OH60" s="14"/>
      <c r="OI60" s="14"/>
      <c r="OJ60" s="14"/>
      <c r="OK60" s="14"/>
      <c r="OL60" s="14"/>
      <c r="OM60" s="14"/>
      <c r="ON60" s="14"/>
      <c r="OO60" s="14"/>
      <c r="OP60" s="14"/>
      <c r="OQ60" s="14"/>
      <c r="OR60" s="14"/>
      <c r="OS60" s="14"/>
      <c r="OT60" s="14"/>
      <c r="OU60" s="14"/>
      <c r="OV60" s="14"/>
      <c r="OW60" s="14"/>
      <c r="OX60" s="14"/>
      <c r="OY60" s="14"/>
      <c r="OZ60" s="14"/>
      <c r="PA60" s="14"/>
      <c r="PB60" s="14"/>
      <c r="PC60" s="14"/>
      <c r="PD60" s="14"/>
      <c r="PE60" s="14"/>
      <c r="PF60" s="14"/>
      <c r="PG60" s="14"/>
      <c r="PH60" s="14"/>
      <c r="PI60" s="14"/>
      <c r="PJ60" s="14"/>
      <c r="PK60" s="14"/>
      <c r="PL60" s="14"/>
      <c r="PM60" s="14"/>
      <c r="PN60" s="14"/>
      <c r="PO60" s="14"/>
      <c r="PP60" s="14"/>
      <c r="PQ60" s="14"/>
      <c r="PR60" s="14"/>
      <c r="PS60" s="14"/>
      <c r="PT60" s="14"/>
      <c r="PU60" s="14"/>
      <c r="PV60" s="14"/>
      <c r="PW60" s="14"/>
      <c r="PX60" s="14"/>
      <c r="PY60" s="14"/>
      <c r="PZ60" s="14"/>
      <c r="QA60" s="14"/>
      <c r="QB60" s="14"/>
      <c r="QC60" s="14"/>
      <c r="QD60" s="14"/>
      <c r="QE60" s="14"/>
      <c r="QF60" s="14"/>
      <c r="QG60" s="14"/>
      <c r="QH60" s="14"/>
      <c r="QI60" s="14"/>
      <c r="QJ60" s="14"/>
      <c r="QK60" s="14"/>
      <c r="QL60" s="14"/>
      <c r="QM60" s="14"/>
      <c r="QN60" s="14"/>
      <c r="QO60" s="14"/>
      <c r="QP60" s="14"/>
      <c r="QQ60" s="14"/>
      <c r="QR60" s="14"/>
      <c r="QS60" s="14"/>
      <c r="QT60" s="14"/>
      <c r="QU60" s="14"/>
      <c r="QV60" s="14"/>
      <c r="QW60" s="14"/>
      <c r="QX60" s="14"/>
      <c r="QY60" s="14"/>
      <c r="QZ60" s="14"/>
      <c r="RA60" s="14"/>
      <c r="RB60" s="14"/>
      <c r="RC60" s="14"/>
      <c r="RD60" s="14"/>
      <c r="RE60" s="14"/>
      <c r="RF60" s="14"/>
      <c r="RG60" s="14"/>
      <c r="RH60" s="14"/>
      <c r="RI60" s="14"/>
      <c r="RJ60" s="14"/>
      <c r="RK60" s="14"/>
      <c r="RL60" s="14"/>
      <c r="RM60" s="14"/>
      <c r="RN60" s="14"/>
      <c r="RO60" s="14"/>
      <c r="RP60" s="14"/>
      <c r="RQ60" s="14"/>
      <c r="RR60" s="14"/>
      <c r="RS60" s="14"/>
      <c r="RT60" s="14"/>
      <c r="RU60" s="14"/>
      <c r="RV60" s="14"/>
      <c r="RW60" s="14"/>
      <c r="RX60" s="14"/>
      <c r="RY60" s="14"/>
      <c r="RZ60" s="14"/>
      <c r="SA60" s="14"/>
      <c r="SB60" s="14"/>
      <c r="SC60" s="14"/>
      <c r="SD60" s="14"/>
      <c r="SE60" s="14"/>
      <c r="SF60" s="14"/>
      <c r="SG60" s="14"/>
      <c r="SH60" s="14"/>
      <c r="SI60" s="14"/>
      <c r="SJ60" s="14"/>
      <c r="SK60" s="14"/>
      <c r="SL60" s="14"/>
      <c r="SM60" s="14"/>
      <c r="SN60" s="14"/>
      <c r="SO60" s="14"/>
      <c r="SP60" s="14"/>
      <c r="SQ60" s="14"/>
      <c r="SR60" s="14"/>
      <c r="SS60" s="14"/>
      <c r="ST60" s="14"/>
      <c r="SU60" s="14"/>
      <c r="SV60" s="14"/>
      <c r="SW60" s="14"/>
      <c r="SX60" s="14"/>
      <c r="SY60" s="14"/>
      <c r="SZ60" s="14"/>
      <c r="TA60" s="14"/>
      <c r="TB60" s="14"/>
      <c r="TC60" s="14"/>
      <c r="TD60" s="14"/>
      <c r="TE60" s="14"/>
      <c r="TF60" s="14"/>
      <c r="TG60" s="14"/>
      <c r="TH60" s="14"/>
      <c r="TI60" s="14"/>
      <c r="TJ60" s="14"/>
      <c r="TK60" s="14"/>
      <c r="TL60" s="14"/>
      <c r="TM60" s="14"/>
      <c r="TN60" s="14"/>
      <c r="TO60" s="14"/>
      <c r="TP60" s="14"/>
      <c r="TQ60" s="14"/>
      <c r="TR60" s="14"/>
      <c r="TS60" s="14"/>
      <c r="TT60" s="14"/>
      <c r="TU60" s="14"/>
      <c r="TV60" s="14"/>
      <c r="TW60" s="14"/>
      <c r="TX60" s="14"/>
      <c r="TY60" s="14"/>
      <c r="TZ60" s="14"/>
      <c r="UA60" s="14"/>
      <c r="UB60" s="14"/>
      <c r="UC60" s="14"/>
      <c r="UD60" s="14"/>
      <c r="UE60" s="14"/>
      <c r="UF60" s="14"/>
      <c r="UG60" s="14"/>
      <c r="UH60" s="14"/>
      <c r="UI60" s="14"/>
      <c r="UJ60" s="14"/>
      <c r="UK60" s="14"/>
      <c r="UL60" s="14"/>
      <c r="UM60" s="14"/>
      <c r="UN60" s="14"/>
      <c r="UO60" s="14"/>
      <c r="UP60" s="14"/>
      <c r="UQ60" s="14"/>
      <c r="UR60" s="14"/>
      <c r="US60" s="14"/>
      <c r="UT60" s="14"/>
      <c r="UU60" s="14"/>
      <c r="UV60" s="14"/>
      <c r="UW60" s="14"/>
      <c r="UX60" s="14"/>
      <c r="UY60" s="14"/>
      <c r="UZ60" s="14"/>
      <c r="VA60" s="14"/>
      <c r="VB60" s="14"/>
      <c r="VC60" s="14"/>
      <c r="VD60" s="14"/>
      <c r="VE60" s="14"/>
      <c r="VF60" s="14"/>
      <c r="VG60" s="14"/>
      <c r="VH60" s="14"/>
      <c r="VI60" s="14"/>
      <c r="VJ60" s="14"/>
      <c r="VK60" s="14"/>
      <c r="VL60" s="14"/>
      <c r="VM60" s="14"/>
      <c r="VN60" s="14"/>
      <c r="VO60" s="14"/>
      <c r="VP60" s="14"/>
      <c r="VQ60" s="14"/>
      <c r="VR60" s="14"/>
      <c r="VS60" s="14"/>
      <c r="VT60" s="14"/>
      <c r="VU60" s="14"/>
      <c r="VV60" s="14"/>
      <c r="VW60" s="14"/>
      <c r="VX60" s="14"/>
      <c r="VY60" s="14"/>
      <c r="VZ60" s="14"/>
      <c r="WA60" s="14"/>
      <c r="WB60" s="14"/>
      <c r="WC60" s="14"/>
      <c r="WD60" s="14"/>
      <c r="WE60" s="14"/>
      <c r="WF60" s="14"/>
      <c r="WG60" s="14"/>
      <c r="WH60" s="14"/>
      <c r="WI60" s="14"/>
      <c r="WJ60" s="14"/>
      <c r="WK60" s="14"/>
      <c r="WL60" s="14"/>
      <c r="WM60" s="14"/>
      <c r="WN60" s="14"/>
      <c r="WO60" s="14"/>
      <c r="WP60" s="14"/>
      <c r="WQ60" s="14"/>
      <c r="WR60" s="14"/>
      <c r="WS60" s="14"/>
      <c r="WT60" s="14"/>
      <c r="WU60" s="14"/>
      <c r="WV60" s="14"/>
      <c r="WW60" s="14"/>
      <c r="WX60" s="14"/>
      <c r="WY60" s="14"/>
      <c r="WZ60" s="14"/>
      <c r="XA60" s="14"/>
      <c r="XB60" s="14"/>
      <c r="XC60" s="14"/>
      <c r="XD60" s="14"/>
      <c r="XE60" s="14"/>
      <c r="XF60" s="14"/>
      <c r="XG60" s="14"/>
      <c r="XH60" s="14"/>
      <c r="XI60" s="14"/>
      <c r="XJ60" s="14"/>
      <c r="XK60" s="14"/>
      <c r="XL60" s="14"/>
      <c r="XM60" s="14"/>
      <c r="XN60" s="14"/>
      <c r="XO60" s="14"/>
      <c r="XP60" s="14"/>
      <c r="XQ60" s="14"/>
      <c r="XR60" s="14"/>
      <c r="XS60" s="14"/>
      <c r="XT60" s="14"/>
      <c r="XU60" s="14"/>
      <c r="XV60" s="14"/>
      <c r="XW60" s="14"/>
      <c r="XX60" s="14"/>
      <c r="XY60" s="14"/>
      <c r="XZ60" s="14"/>
      <c r="YA60" s="14"/>
      <c r="YB60" s="14"/>
      <c r="YC60" s="14"/>
      <c r="YD60" s="14"/>
      <c r="YE60" s="14"/>
      <c r="YF60" s="14"/>
      <c r="YG60" s="14"/>
      <c r="YH60" s="14"/>
      <c r="YI60" s="14"/>
      <c r="YJ60" s="14"/>
      <c r="YK60" s="14"/>
      <c r="YL60" s="14"/>
      <c r="YM60" s="14"/>
      <c r="YN60" s="14"/>
      <c r="YO60" s="14"/>
      <c r="YP60" s="14"/>
      <c r="YQ60" s="14"/>
      <c r="YR60" s="14"/>
      <c r="YS60" s="14"/>
      <c r="YT60" s="14"/>
      <c r="YU60" s="14"/>
      <c r="YV60" s="14"/>
      <c r="YW60" s="14"/>
      <c r="YX60" s="14"/>
      <c r="YY60" s="14"/>
      <c r="YZ60" s="14"/>
      <c r="ZA60" s="14"/>
      <c r="ZB60" s="14"/>
      <c r="ZC60" s="14"/>
      <c r="ZD60" s="14"/>
      <c r="ZE60" s="14"/>
      <c r="ZF60" s="14"/>
      <c r="ZG60" s="14"/>
      <c r="ZH60" s="14"/>
      <c r="ZI60" s="14"/>
      <c r="ZJ60" s="14"/>
      <c r="ZK60" s="14"/>
      <c r="ZL60" s="14"/>
      <c r="ZM60" s="14"/>
      <c r="ZN60" s="14"/>
      <c r="ZO60" s="14"/>
      <c r="ZP60" s="14"/>
      <c r="ZQ60" s="14"/>
      <c r="ZR60" s="14"/>
      <c r="ZS60" s="14"/>
      <c r="ZT60" s="14"/>
      <c r="ZU60" s="14"/>
      <c r="ZV60" s="14"/>
      <c r="ZW60" s="14"/>
      <c r="ZX60" s="14"/>
      <c r="ZY60" s="14"/>
      <c r="ZZ60" s="14"/>
      <c r="AAA60" s="14"/>
      <c r="AAB60" s="14"/>
      <c r="AAC60" s="14"/>
      <c r="AAD60" s="14"/>
      <c r="AAE60" s="14"/>
      <c r="AAF60" s="14"/>
      <c r="AAG60" s="14"/>
      <c r="AAH60" s="14"/>
      <c r="AAI60" s="14"/>
    </row>
    <row r="61" spans="1:711" s="13" customFormat="1" ht="16.149999999999999" customHeight="1" x14ac:dyDescent="0.2">
      <c r="A61" s="33"/>
      <c r="B61" s="112"/>
      <c r="C61" s="38" t="s">
        <v>4</v>
      </c>
      <c r="D61" s="39">
        <f>SUM(E61+F61+G61+H61+I61+J61)</f>
        <v>3386.1099899999999</v>
      </c>
      <c r="E61" s="44"/>
      <c r="F61" s="44">
        <v>48.869990000000001</v>
      </c>
      <c r="G61" s="44">
        <v>177.26</v>
      </c>
      <c r="H61" s="44">
        <v>251.35</v>
      </c>
      <c r="I61" s="44">
        <v>1435.52</v>
      </c>
      <c r="J61" s="80">
        <v>1473.11</v>
      </c>
      <c r="K61" s="44"/>
      <c r="L61" s="44"/>
      <c r="M61" s="44"/>
      <c r="N61" s="44"/>
      <c r="O61" s="44"/>
      <c r="P61" s="26"/>
      <c r="Q61" s="26"/>
      <c r="R61" s="26"/>
      <c r="S61" s="26"/>
      <c r="T61" s="26"/>
      <c r="U61" s="26"/>
      <c r="V61" s="26"/>
      <c r="W61" s="26"/>
      <c r="X61" s="26"/>
      <c r="Y61" s="21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  <c r="PF61" s="14"/>
      <c r="PG61" s="14"/>
      <c r="PH61" s="14"/>
      <c r="PI61" s="14"/>
      <c r="PJ61" s="14"/>
      <c r="PK61" s="14"/>
      <c r="PL61" s="14"/>
      <c r="PM61" s="14"/>
      <c r="PN61" s="14"/>
      <c r="PO61" s="14"/>
      <c r="PP61" s="14"/>
      <c r="PQ61" s="14"/>
      <c r="PR61" s="14"/>
      <c r="PS61" s="14"/>
      <c r="PT61" s="14"/>
      <c r="PU61" s="14"/>
      <c r="PV61" s="14"/>
      <c r="PW61" s="14"/>
      <c r="PX61" s="14"/>
      <c r="PY61" s="14"/>
      <c r="PZ61" s="14"/>
      <c r="QA61" s="14"/>
      <c r="QB61" s="14"/>
      <c r="QC61" s="14"/>
      <c r="QD61" s="14"/>
      <c r="QE61" s="14"/>
      <c r="QF61" s="14"/>
      <c r="QG61" s="14"/>
      <c r="QH61" s="14"/>
      <c r="QI61" s="14"/>
      <c r="QJ61" s="14"/>
      <c r="QK61" s="14"/>
      <c r="QL61" s="14"/>
      <c r="QM61" s="14"/>
      <c r="QN61" s="14"/>
      <c r="QO61" s="14"/>
      <c r="QP61" s="14"/>
      <c r="QQ61" s="14"/>
      <c r="QR61" s="14"/>
      <c r="QS61" s="14"/>
      <c r="QT61" s="14"/>
      <c r="QU61" s="14"/>
      <c r="QV61" s="14"/>
      <c r="QW61" s="14"/>
      <c r="QX61" s="14"/>
      <c r="QY61" s="14"/>
      <c r="QZ61" s="14"/>
      <c r="RA61" s="14"/>
      <c r="RB61" s="14"/>
      <c r="RC61" s="14"/>
      <c r="RD61" s="14"/>
      <c r="RE61" s="14"/>
      <c r="RF61" s="14"/>
      <c r="RG61" s="14"/>
      <c r="RH61" s="14"/>
      <c r="RI61" s="14"/>
      <c r="RJ61" s="14"/>
      <c r="RK61" s="14"/>
      <c r="RL61" s="14"/>
      <c r="RM61" s="14"/>
      <c r="RN61" s="14"/>
      <c r="RO61" s="14"/>
      <c r="RP61" s="14"/>
      <c r="RQ61" s="14"/>
      <c r="RR61" s="14"/>
      <c r="RS61" s="14"/>
      <c r="RT61" s="14"/>
      <c r="RU61" s="14"/>
      <c r="RV61" s="14"/>
      <c r="RW61" s="14"/>
      <c r="RX61" s="14"/>
      <c r="RY61" s="14"/>
      <c r="RZ61" s="14"/>
      <c r="SA61" s="14"/>
      <c r="SB61" s="14"/>
      <c r="SC61" s="14"/>
      <c r="SD61" s="14"/>
      <c r="SE61" s="14"/>
      <c r="SF61" s="14"/>
      <c r="SG61" s="14"/>
      <c r="SH61" s="14"/>
      <c r="SI61" s="14"/>
      <c r="SJ61" s="14"/>
      <c r="SK61" s="14"/>
      <c r="SL61" s="14"/>
      <c r="SM61" s="14"/>
      <c r="SN61" s="14"/>
      <c r="SO61" s="14"/>
      <c r="SP61" s="14"/>
      <c r="SQ61" s="14"/>
      <c r="SR61" s="14"/>
      <c r="SS61" s="14"/>
      <c r="ST61" s="14"/>
      <c r="SU61" s="14"/>
      <c r="SV61" s="14"/>
      <c r="SW61" s="14"/>
      <c r="SX61" s="14"/>
      <c r="SY61" s="14"/>
      <c r="SZ61" s="14"/>
      <c r="TA61" s="14"/>
      <c r="TB61" s="14"/>
      <c r="TC61" s="14"/>
      <c r="TD61" s="14"/>
      <c r="TE61" s="14"/>
      <c r="TF61" s="14"/>
      <c r="TG61" s="14"/>
      <c r="TH61" s="14"/>
      <c r="TI61" s="14"/>
      <c r="TJ61" s="14"/>
      <c r="TK61" s="14"/>
      <c r="TL61" s="14"/>
      <c r="TM61" s="14"/>
      <c r="TN61" s="14"/>
      <c r="TO61" s="14"/>
      <c r="TP61" s="14"/>
      <c r="TQ61" s="14"/>
      <c r="TR61" s="14"/>
      <c r="TS61" s="14"/>
      <c r="TT61" s="14"/>
      <c r="TU61" s="14"/>
      <c r="TV61" s="14"/>
      <c r="TW61" s="14"/>
      <c r="TX61" s="14"/>
      <c r="TY61" s="14"/>
      <c r="TZ61" s="14"/>
      <c r="UA61" s="14"/>
      <c r="UB61" s="14"/>
      <c r="UC61" s="14"/>
      <c r="UD61" s="14"/>
      <c r="UE61" s="14"/>
      <c r="UF61" s="14"/>
      <c r="UG61" s="14"/>
      <c r="UH61" s="14"/>
      <c r="UI61" s="14"/>
      <c r="UJ61" s="14"/>
      <c r="UK61" s="14"/>
      <c r="UL61" s="14"/>
      <c r="UM61" s="14"/>
      <c r="UN61" s="14"/>
      <c r="UO61" s="14"/>
      <c r="UP61" s="14"/>
      <c r="UQ61" s="14"/>
      <c r="UR61" s="14"/>
      <c r="US61" s="14"/>
      <c r="UT61" s="14"/>
      <c r="UU61" s="14"/>
      <c r="UV61" s="14"/>
      <c r="UW61" s="14"/>
      <c r="UX61" s="14"/>
      <c r="UY61" s="14"/>
      <c r="UZ61" s="14"/>
      <c r="VA61" s="14"/>
      <c r="VB61" s="14"/>
      <c r="VC61" s="14"/>
      <c r="VD61" s="14"/>
      <c r="VE61" s="14"/>
      <c r="VF61" s="14"/>
      <c r="VG61" s="14"/>
      <c r="VH61" s="14"/>
      <c r="VI61" s="14"/>
      <c r="VJ61" s="14"/>
      <c r="VK61" s="14"/>
      <c r="VL61" s="14"/>
      <c r="VM61" s="14"/>
      <c r="VN61" s="14"/>
      <c r="VO61" s="14"/>
      <c r="VP61" s="14"/>
      <c r="VQ61" s="14"/>
      <c r="VR61" s="14"/>
      <c r="VS61" s="14"/>
      <c r="VT61" s="14"/>
      <c r="VU61" s="14"/>
      <c r="VV61" s="14"/>
      <c r="VW61" s="14"/>
      <c r="VX61" s="14"/>
      <c r="VY61" s="14"/>
      <c r="VZ61" s="14"/>
      <c r="WA61" s="14"/>
      <c r="WB61" s="14"/>
      <c r="WC61" s="14"/>
      <c r="WD61" s="14"/>
      <c r="WE61" s="14"/>
      <c r="WF61" s="14"/>
      <c r="WG61" s="14"/>
      <c r="WH61" s="14"/>
      <c r="WI61" s="14"/>
      <c r="WJ61" s="14"/>
      <c r="WK61" s="14"/>
      <c r="WL61" s="14"/>
      <c r="WM61" s="14"/>
      <c r="WN61" s="14"/>
      <c r="WO61" s="14"/>
      <c r="WP61" s="14"/>
      <c r="WQ61" s="14"/>
      <c r="WR61" s="14"/>
      <c r="WS61" s="14"/>
      <c r="WT61" s="14"/>
      <c r="WU61" s="14"/>
      <c r="WV61" s="14"/>
      <c r="WW61" s="14"/>
      <c r="WX61" s="14"/>
      <c r="WY61" s="14"/>
      <c r="WZ61" s="14"/>
      <c r="XA61" s="14"/>
      <c r="XB61" s="14"/>
      <c r="XC61" s="14"/>
      <c r="XD61" s="14"/>
      <c r="XE61" s="14"/>
      <c r="XF61" s="14"/>
      <c r="XG61" s="14"/>
      <c r="XH61" s="14"/>
      <c r="XI61" s="14"/>
      <c r="XJ61" s="14"/>
      <c r="XK61" s="14"/>
      <c r="XL61" s="14"/>
      <c r="XM61" s="14"/>
      <c r="XN61" s="14"/>
      <c r="XO61" s="14"/>
      <c r="XP61" s="14"/>
      <c r="XQ61" s="14"/>
      <c r="XR61" s="14"/>
      <c r="XS61" s="14"/>
      <c r="XT61" s="14"/>
      <c r="XU61" s="14"/>
      <c r="XV61" s="14"/>
      <c r="XW61" s="14"/>
      <c r="XX61" s="14"/>
      <c r="XY61" s="14"/>
      <c r="XZ61" s="14"/>
      <c r="YA61" s="14"/>
      <c r="YB61" s="14"/>
      <c r="YC61" s="14"/>
      <c r="YD61" s="14"/>
      <c r="YE61" s="14"/>
      <c r="YF61" s="14"/>
      <c r="YG61" s="14"/>
      <c r="YH61" s="14"/>
      <c r="YI61" s="14"/>
      <c r="YJ61" s="14"/>
      <c r="YK61" s="14"/>
      <c r="YL61" s="14"/>
      <c r="YM61" s="14"/>
      <c r="YN61" s="14"/>
      <c r="YO61" s="14"/>
      <c r="YP61" s="14"/>
      <c r="YQ61" s="14"/>
      <c r="YR61" s="14"/>
      <c r="YS61" s="14"/>
      <c r="YT61" s="14"/>
      <c r="YU61" s="14"/>
      <c r="YV61" s="14"/>
      <c r="YW61" s="14"/>
      <c r="YX61" s="14"/>
      <c r="YY61" s="14"/>
      <c r="YZ61" s="14"/>
      <c r="ZA61" s="14"/>
      <c r="ZB61" s="14"/>
      <c r="ZC61" s="14"/>
      <c r="ZD61" s="14"/>
      <c r="ZE61" s="14"/>
      <c r="ZF61" s="14"/>
      <c r="ZG61" s="14"/>
      <c r="ZH61" s="14"/>
      <c r="ZI61" s="14"/>
      <c r="ZJ61" s="14"/>
      <c r="ZK61" s="14"/>
      <c r="ZL61" s="14"/>
      <c r="ZM61" s="14"/>
      <c r="ZN61" s="14"/>
      <c r="ZO61" s="14"/>
      <c r="ZP61" s="14"/>
      <c r="ZQ61" s="14"/>
      <c r="ZR61" s="14"/>
      <c r="ZS61" s="14"/>
      <c r="ZT61" s="14"/>
      <c r="ZU61" s="14"/>
      <c r="ZV61" s="14"/>
      <c r="ZW61" s="14"/>
      <c r="ZX61" s="14"/>
      <c r="ZY61" s="14"/>
      <c r="ZZ61" s="14"/>
      <c r="AAA61" s="14"/>
      <c r="AAB61" s="14"/>
      <c r="AAC61" s="14"/>
      <c r="AAD61" s="14"/>
      <c r="AAE61" s="14"/>
      <c r="AAF61" s="14"/>
      <c r="AAG61" s="14"/>
      <c r="AAH61" s="14"/>
      <c r="AAI61" s="14"/>
    </row>
    <row r="62" spans="1:711" s="13" customFormat="1" ht="16.149999999999999" customHeight="1" x14ac:dyDescent="0.2">
      <c r="A62" s="33"/>
      <c r="B62" s="113"/>
      <c r="C62" s="38" t="s">
        <v>5</v>
      </c>
      <c r="D62" s="39">
        <f t="shared" si="36"/>
        <v>0</v>
      </c>
      <c r="E62" s="44"/>
      <c r="F62" s="44"/>
      <c r="G62" s="44"/>
      <c r="H62" s="44"/>
      <c r="I62" s="44"/>
      <c r="J62" s="80"/>
      <c r="K62" s="44"/>
      <c r="L62" s="44"/>
      <c r="M62" s="44"/>
      <c r="N62" s="44"/>
      <c r="O62" s="44"/>
      <c r="P62" s="26"/>
      <c r="Q62" s="26"/>
      <c r="R62" s="26"/>
      <c r="S62" s="26"/>
      <c r="T62" s="26"/>
      <c r="U62" s="26"/>
      <c r="V62" s="26"/>
      <c r="W62" s="26"/>
      <c r="X62" s="26"/>
      <c r="Y62" s="21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  <c r="JV62" s="14"/>
      <c r="JW62" s="14"/>
      <c r="JX62" s="14"/>
      <c r="JY62" s="14"/>
      <c r="JZ62" s="14"/>
      <c r="KA62" s="14"/>
      <c r="KB62" s="14"/>
      <c r="KC62" s="14"/>
      <c r="KD62" s="14"/>
      <c r="KE62" s="14"/>
      <c r="KF62" s="14"/>
      <c r="KG62" s="14"/>
      <c r="KH62" s="14"/>
      <c r="KI62" s="14"/>
      <c r="KJ62" s="14"/>
      <c r="KK62" s="14"/>
      <c r="KL62" s="14"/>
      <c r="KM62" s="14"/>
      <c r="KN62" s="14"/>
      <c r="KO62" s="14"/>
      <c r="KP62" s="14"/>
      <c r="KQ62" s="14"/>
      <c r="KR62" s="14"/>
      <c r="KS62" s="14"/>
      <c r="KT62" s="14"/>
      <c r="KU62" s="14"/>
      <c r="KV62" s="14"/>
      <c r="KW62" s="14"/>
      <c r="KX62" s="14"/>
      <c r="KY62" s="14"/>
      <c r="KZ62" s="14"/>
      <c r="LA62" s="14"/>
      <c r="LB62" s="14"/>
      <c r="LC62" s="14"/>
      <c r="LD62" s="14"/>
      <c r="LE62" s="14"/>
      <c r="LF62" s="14"/>
      <c r="LG62" s="14"/>
      <c r="LH62" s="14"/>
      <c r="LI62" s="14"/>
      <c r="LJ62" s="14"/>
      <c r="LK62" s="14"/>
      <c r="LL62" s="14"/>
      <c r="LM62" s="14"/>
      <c r="LN62" s="14"/>
      <c r="LO62" s="14"/>
      <c r="LP62" s="14"/>
      <c r="LQ62" s="14"/>
      <c r="LR62" s="14"/>
      <c r="LS62" s="14"/>
      <c r="LT62" s="14"/>
      <c r="LU62" s="14"/>
      <c r="LV62" s="14"/>
      <c r="LW62" s="14"/>
      <c r="LX62" s="14"/>
      <c r="LY62" s="14"/>
      <c r="LZ62" s="14"/>
      <c r="MA62" s="14"/>
      <c r="MB62" s="14"/>
      <c r="MC62" s="14"/>
      <c r="MD62" s="14"/>
      <c r="ME62" s="14"/>
      <c r="MF62" s="14"/>
      <c r="MG62" s="14"/>
      <c r="MH62" s="14"/>
      <c r="MI62" s="14"/>
      <c r="MJ62" s="14"/>
      <c r="MK62" s="14"/>
      <c r="ML62" s="14"/>
      <c r="MM62" s="14"/>
      <c r="MN62" s="14"/>
      <c r="MO62" s="14"/>
      <c r="MP62" s="14"/>
      <c r="MQ62" s="14"/>
      <c r="MR62" s="14"/>
      <c r="MS62" s="14"/>
      <c r="MT62" s="14"/>
      <c r="MU62" s="14"/>
      <c r="MV62" s="14"/>
      <c r="MW62" s="14"/>
      <c r="MX62" s="14"/>
      <c r="MY62" s="14"/>
      <c r="MZ62" s="14"/>
      <c r="NA62" s="14"/>
      <c r="NB62" s="14"/>
      <c r="NC62" s="14"/>
      <c r="ND62" s="14"/>
      <c r="NE62" s="14"/>
      <c r="NF62" s="14"/>
      <c r="NG62" s="14"/>
      <c r="NH62" s="14"/>
      <c r="NI62" s="14"/>
      <c r="NJ62" s="14"/>
      <c r="NK62" s="14"/>
      <c r="NL62" s="14"/>
      <c r="NM62" s="14"/>
      <c r="NN62" s="14"/>
      <c r="NO62" s="14"/>
      <c r="NP62" s="14"/>
      <c r="NQ62" s="14"/>
      <c r="NR62" s="14"/>
      <c r="NS62" s="14"/>
      <c r="NT62" s="14"/>
      <c r="NU62" s="14"/>
      <c r="NV62" s="14"/>
      <c r="NW62" s="14"/>
      <c r="NX62" s="14"/>
      <c r="NY62" s="14"/>
      <c r="NZ62" s="14"/>
      <c r="OA62" s="14"/>
      <c r="OB62" s="14"/>
      <c r="OC62" s="14"/>
      <c r="OD62" s="14"/>
      <c r="OE62" s="14"/>
      <c r="OF62" s="14"/>
      <c r="OG62" s="14"/>
      <c r="OH62" s="14"/>
      <c r="OI62" s="14"/>
      <c r="OJ62" s="14"/>
      <c r="OK62" s="14"/>
      <c r="OL62" s="14"/>
      <c r="OM62" s="14"/>
      <c r="ON62" s="14"/>
      <c r="OO62" s="14"/>
      <c r="OP62" s="14"/>
      <c r="OQ62" s="14"/>
      <c r="OR62" s="14"/>
      <c r="OS62" s="14"/>
      <c r="OT62" s="14"/>
      <c r="OU62" s="14"/>
      <c r="OV62" s="14"/>
      <c r="OW62" s="14"/>
      <c r="OX62" s="14"/>
      <c r="OY62" s="14"/>
      <c r="OZ62" s="14"/>
      <c r="PA62" s="14"/>
      <c r="PB62" s="14"/>
      <c r="PC62" s="14"/>
      <c r="PD62" s="14"/>
      <c r="PE62" s="14"/>
      <c r="PF62" s="14"/>
      <c r="PG62" s="14"/>
      <c r="PH62" s="14"/>
      <c r="PI62" s="14"/>
      <c r="PJ62" s="14"/>
      <c r="PK62" s="14"/>
      <c r="PL62" s="14"/>
      <c r="PM62" s="14"/>
      <c r="PN62" s="14"/>
      <c r="PO62" s="14"/>
      <c r="PP62" s="14"/>
      <c r="PQ62" s="14"/>
      <c r="PR62" s="14"/>
      <c r="PS62" s="14"/>
      <c r="PT62" s="14"/>
      <c r="PU62" s="14"/>
      <c r="PV62" s="14"/>
      <c r="PW62" s="14"/>
      <c r="PX62" s="14"/>
      <c r="PY62" s="14"/>
      <c r="PZ62" s="14"/>
      <c r="QA62" s="14"/>
      <c r="QB62" s="14"/>
      <c r="QC62" s="14"/>
      <c r="QD62" s="14"/>
      <c r="QE62" s="14"/>
      <c r="QF62" s="14"/>
      <c r="QG62" s="14"/>
      <c r="QH62" s="14"/>
      <c r="QI62" s="14"/>
      <c r="QJ62" s="14"/>
      <c r="QK62" s="14"/>
      <c r="QL62" s="14"/>
      <c r="QM62" s="14"/>
      <c r="QN62" s="14"/>
      <c r="QO62" s="14"/>
      <c r="QP62" s="14"/>
      <c r="QQ62" s="14"/>
      <c r="QR62" s="14"/>
      <c r="QS62" s="14"/>
      <c r="QT62" s="14"/>
      <c r="QU62" s="14"/>
      <c r="QV62" s="14"/>
      <c r="QW62" s="14"/>
      <c r="QX62" s="14"/>
      <c r="QY62" s="14"/>
      <c r="QZ62" s="14"/>
      <c r="RA62" s="14"/>
      <c r="RB62" s="14"/>
      <c r="RC62" s="14"/>
      <c r="RD62" s="14"/>
      <c r="RE62" s="14"/>
      <c r="RF62" s="14"/>
      <c r="RG62" s="14"/>
      <c r="RH62" s="14"/>
      <c r="RI62" s="14"/>
      <c r="RJ62" s="14"/>
      <c r="RK62" s="14"/>
      <c r="RL62" s="14"/>
      <c r="RM62" s="14"/>
      <c r="RN62" s="14"/>
      <c r="RO62" s="14"/>
      <c r="RP62" s="14"/>
      <c r="RQ62" s="14"/>
      <c r="RR62" s="14"/>
      <c r="RS62" s="14"/>
      <c r="RT62" s="14"/>
      <c r="RU62" s="14"/>
      <c r="RV62" s="14"/>
      <c r="RW62" s="14"/>
      <c r="RX62" s="14"/>
      <c r="RY62" s="14"/>
      <c r="RZ62" s="14"/>
      <c r="SA62" s="14"/>
      <c r="SB62" s="14"/>
      <c r="SC62" s="14"/>
      <c r="SD62" s="14"/>
      <c r="SE62" s="14"/>
      <c r="SF62" s="14"/>
      <c r="SG62" s="14"/>
      <c r="SH62" s="14"/>
      <c r="SI62" s="14"/>
      <c r="SJ62" s="14"/>
      <c r="SK62" s="14"/>
      <c r="SL62" s="14"/>
      <c r="SM62" s="14"/>
      <c r="SN62" s="14"/>
      <c r="SO62" s="14"/>
      <c r="SP62" s="14"/>
      <c r="SQ62" s="14"/>
      <c r="SR62" s="14"/>
      <c r="SS62" s="14"/>
      <c r="ST62" s="14"/>
      <c r="SU62" s="14"/>
      <c r="SV62" s="14"/>
      <c r="SW62" s="14"/>
      <c r="SX62" s="14"/>
      <c r="SY62" s="14"/>
      <c r="SZ62" s="14"/>
      <c r="TA62" s="14"/>
      <c r="TB62" s="14"/>
      <c r="TC62" s="14"/>
      <c r="TD62" s="14"/>
      <c r="TE62" s="14"/>
      <c r="TF62" s="14"/>
      <c r="TG62" s="14"/>
      <c r="TH62" s="14"/>
      <c r="TI62" s="14"/>
      <c r="TJ62" s="14"/>
      <c r="TK62" s="14"/>
      <c r="TL62" s="14"/>
      <c r="TM62" s="14"/>
      <c r="TN62" s="14"/>
      <c r="TO62" s="14"/>
      <c r="TP62" s="14"/>
      <c r="TQ62" s="14"/>
      <c r="TR62" s="14"/>
      <c r="TS62" s="14"/>
      <c r="TT62" s="14"/>
      <c r="TU62" s="14"/>
      <c r="TV62" s="14"/>
      <c r="TW62" s="14"/>
      <c r="TX62" s="14"/>
      <c r="TY62" s="14"/>
      <c r="TZ62" s="14"/>
      <c r="UA62" s="14"/>
      <c r="UB62" s="14"/>
      <c r="UC62" s="14"/>
      <c r="UD62" s="14"/>
      <c r="UE62" s="14"/>
      <c r="UF62" s="14"/>
      <c r="UG62" s="14"/>
      <c r="UH62" s="14"/>
      <c r="UI62" s="14"/>
      <c r="UJ62" s="14"/>
      <c r="UK62" s="14"/>
      <c r="UL62" s="14"/>
      <c r="UM62" s="14"/>
      <c r="UN62" s="14"/>
      <c r="UO62" s="14"/>
      <c r="UP62" s="14"/>
      <c r="UQ62" s="14"/>
      <c r="UR62" s="14"/>
      <c r="US62" s="14"/>
      <c r="UT62" s="14"/>
      <c r="UU62" s="14"/>
      <c r="UV62" s="14"/>
      <c r="UW62" s="14"/>
      <c r="UX62" s="14"/>
      <c r="UY62" s="14"/>
      <c r="UZ62" s="14"/>
      <c r="VA62" s="14"/>
      <c r="VB62" s="14"/>
      <c r="VC62" s="14"/>
      <c r="VD62" s="14"/>
      <c r="VE62" s="14"/>
      <c r="VF62" s="14"/>
      <c r="VG62" s="14"/>
      <c r="VH62" s="14"/>
      <c r="VI62" s="14"/>
      <c r="VJ62" s="14"/>
      <c r="VK62" s="14"/>
      <c r="VL62" s="14"/>
      <c r="VM62" s="14"/>
      <c r="VN62" s="14"/>
      <c r="VO62" s="14"/>
      <c r="VP62" s="14"/>
      <c r="VQ62" s="14"/>
      <c r="VR62" s="14"/>
      <c r="VS62" s="14"/>
      <c r="VT62" s="14"/>
      <c r="VU62" s="14"/>
      <c r="VV62" s="14"/>
      <c r="VW62" s="14"/>
      <c r="VX62" s="14"/>
      <c r="VY62" s="14"/>
      <c r="VZ62" s="14"/>
      <c r="WA62" s="14"/>
      <c r="WB62" s="14"/>
      <c r="WC62" s="14"/>
      <c r="WD62" s="14"/>
      <c r="WE62" s="14"/>
      <c r="WF62" s="14"/>
      <c r="WG62" s="14"/>
      <c r="WH62" s="14"/>
      <c r="WI62" s="14"/>
      <c r="WJ62" s="14"/>
      <c r="WK62" s="14"/>
      <c r="WL62" s="14"/>
      <c r="WM62" s="14"/>
      <c r="WN62" s="14"/>
      <c r="WO62" s="14"/>
      <c r="WP62" s="14"/>
      <c r="WQ62" s="14"/>
      <c r="WR62" s="14"/>
      <c r="WS62" s="14"/>
      <c r="WT62" s="14"/>
      <c r="WU62" s="14"/>
      <c r="WV62" s="14"/>
      <c r="WW62" s="14"/>
      <c r="WX62" s="14"/>
      <c r="WY62" s="14"/>
      <c r="WZ62" s="14"/>
      <c r="XA62" s="14"/>
      <c r="XB62" s="14"/>
      <c r="XC62" s="14"/>
      <c r="XD62" s="14"/>
      <c r="XE62" s="14"/>
      <c r="XF62" s="14"/>
      <c r="XG62" s="14"/>
      <c r="XH62" s="14"/>
      <c r="XI62" s="14"/>
      <c r="XJ62" s="14"/>
      <c r="XK62" s="14"/>
      <c r="XL62" s="14"/>
      <c r="XM62" s="14"/>
      <c r="XN62" s="14"/>
      <c r="XO62" s="14"/>
      <c r="XP62" s="14"/>
      <c r="XQ62" s="14"/>
      <c r="XR62" s="14"/>
      <c r="XS62" s="14"/>
      <c r="XT62" s="14"/>
      <c r="XU62" s="14"/>
      <c r="XV62" s="14"/>
      <c r="XW62" s="14"/>
      <c r="XX62" s="14"/>
      <c r="XY62" s="14"/>
      <c r="XZ62" s="14"/>
      <c r="YA62" s="14"/>
      <c r="YB62" s="14"/>
      <c r="YC62" s="14"/>
      <c r="YD62" s="14"/>
      <c r="YE62" s="14"/>
      <c r="YF62" s="14"/>
      <c r="YG62" s="14"/>
      <c r="YH62" s="14"/>
      <c r="YI62" s="14"/>
      <c r="YJ62" s="14"/>
      <c r="YK62" s="14"/>
      <c r="YL62" s="14"/>
      <c r="YM62" s="14"/>
      <c r="YN62" s="14"/>
      <c r="YO62" s="14"/>
      <c r="YP62" s="14"/>
      <c r="YQ62" s="14"/>
      <c r="YR62" s="14"/>
      <c r="YS62" s="14"/>
      <c r="YT62" s="14"/>
      <c r="YU62" s="14"/>
      <c r="YV62" s="14"/>
      <c r="YW62" s="14"/>
      <c r="YX62" s="14"/>
      <c r="YY62" s="14"/>
      <c r="YZ62" s="14"/>
      <c r="ZA62" s="14"/>
      <c r="ZB62" s="14"/>
      <c r="ZC62" s="14"/>
      <c r="ZD62" s="14"/>
      <c r="ZE62" s="14"/>
      <c r="ZF62" s="14"/>
      <c r="ZG62" s="14"/>
      <c r="ZH62" s="14"/>
      <c r="ZI62" s="14"/>
      <c r="ZJ62" s="14"/>
      <c r="ZK62" s="14"/>
      <c r="ZL62" s="14"/>
      <c r="ZM62" s="14"/>
      <c r="ZN62" s="14"/>
      <c r="ZO62" s="14"/>
      <c r="ZP62" s="14"/>
      <c r="ZQ62" s="14"/>
      <c r="ZR62" s="14"/>
      <c r="ZS62" s="14"/>
      <c r="ZT62" s="14"/>
      <c r="ZU62" s="14"/>
      <c r="ZV62" s="14"/>
      <c r="ZW62" s="14"/>
      <c r="ZX62" s="14"/>
      <c r="ZY62" s="14"/>
      <c r="ZZ62" s="14"/>
      <c r="AAA62" s="14"/>
      <c r="AAB62" s="14"/>
      <c r="AAC62" s="14"/>
      <c r="AAD62" s="14"/>
      <c r="AAE62" s="14"/>
      <c r="AAF62" s="14"/>
      <c r="AAG62" s="14"/>
      <c r="AAH62" s="14"/>
      <c r="AAI62" s="14"/>
    </row>
    <row r="63" spans="1:711" s="13" customFormat="1" ht="16.149999999999999" customHeight="1" x14ac:dyDescent="0.2">
      <c r="A63" s="33"/>
      <c r="B63" s="111" t="s">
        <v>137</v>
      </c>
      <c r="C63" s="37" t="s">
        <v>2</v>
      </c>
      <c r="D63" s="39">
        <f>SUM(I63+J63)</f>
        <v>9122.991</v>
      </c>
      <c r="E63" s="44"/>
      <c r="F63" s="44"/>
      <c r="G63" s="44"/>
      <c r="H63" s="44"/>
      <c r="I63" s="41">
        <v>436.19099999999997</v>
      </c>
      <c r="J63" s="92">
        <v>8686.7999999999993</v>
      </c>
      <c r="K63" s="44"/>
      <c r="L63" s="44"/>
      <c r="M63" s="44"/>
      <c r="N63" s="44"/>
      <c r="O63" s="44"/>
      <c r="P63" s="26"/>
      <c r="Q63" s="26"/>
      <c r="R63" s="26"/>
      <c r="S63" s="26"/>
      <c r="T63" s="26"/>
      <c r="U63" s="26"/>
      <c r="V63" s="26"/>
      <c r="W63" s="26"/>
      <c r="X63" s="26"/>
      <c r="Y63" s="21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  <c r="KE63" s="14"/>
      <c r="KF63" s="14"/>
      <c r="KG63" s="14"/>
      <c r="KH63" s="14"/>
      <c r="KI63" s="14"/>
      <c r="KJ63" s="14"/>
      <c r="KK63" s="14"/>
      <c r="KL63" s="14"/>
      <c r="KM63" s="14"/>
      <c r="KN63" s="14"/>
      <c r="KO63" s="14"/>
      <c r="KP63" s="14"/>
      <c r="KQ63" s="14"/>
      <c r="KR63" s="14"/>
      <c r="KS63" s="14"/>
      <c r="KT63" s="14"/>
      <c r="KU63" s="14"/>
      <c r="KV63" s="14"/>
      <c r="KW63" s="14"/>
      <c r="KX63" s="14"/>
      <c r="KY63" s="14"/>
      <c r="KZ63" s="14"/>
      <c r="LA63" s="14"/>
      <c r="LB63" s="14"/>
      <c r="LC63" s="14"/>
      <c r="LD63" s="14"/>
      <c r="LE63" s="14"/>
      <c r="LF63" s="14"/>
      <c r="LG63" s="14"/>
      <c r="LH63" s="14"/>
      <c r="LI63" s="14"/>
      <c r="LJ63" s="14"/>
      <c r="LK63" s="14"/>
      <c r="LL63" s="14"/>
      <c r="LM63" s="14"/>
      <c r="LN63" s="14"/>
      <c r="LO63" s="14"/>
      <c r="LP63" s="14"/>
      <c r="LQ63" s="14"/>
      <c r="LR63" s="14"/>
      <c r="LS63" s="14"/>
      <c r="LT63" s="14"/>
      <c r="LU63" s="14"/>
      <c r="LV63" s="14"/>
      <c r="LW63" s="14"/>
      <c r="LX63" s="14"/>
      <c r="LY63" s="14"/>
      <c r="LZ63" s="14"/>
      <c r="MA63" s="14"/>
      <c r="MB63" s="14"/>
      <c r="MC63" s="14"/>
      <c r="MD63" s="14"/>
      <c r="ME63" s="14"/>
      <c r="MF63" s="14"/>
      <c r="MG63" s="14"/>
      <c r="MH63" s="14"/>
      <c r="MI63" s="14"/>
      <c r="MJ63" s="14"/>
      <c r="MK63" s="14"/>
      <c r="ML63" s="14"/>
      <c r="MM63" s="14"/>
      <c r="MN63" s="14"/>
      <c r="MO63" s="14"/>
      <c r="MP63" s="14"/>
      <c r="MQ63" s="14"/>
      <c r="MR63" s="14"/>
      <c r="MS63" s="14"/>
      <c r="MT63" s="14"/>
      <c r="MU63" s="14"/>
      <c r="MV63" s="14"/>
      <c r="MW63" s="14"/>
      <c r="MX63" s="14"/>
      <c r="MY63" s="14"/>
      <c r="MZ63" s="14"/>
      <c r="NA63" s="14"/>
      <c r="NB63" s="14"/>
      <c r="NC63" s="14"/>
      <c r="ND63" s="14"/>
      <c r="NE63" s="14"/>
      <c r="NF63" s="14"/>
      <c r="NG63" s="14"/>
      <c r="NH63" s="14"/>
      <c r="NI63" s="14"/>
      <c r="NJ63" s="14"/>
      <c r="NK63" s="14"/>
      <c r="NL63" s="14"/>
      <c r="NM63" s="14"/>
      <c r="NN63" s="14"/>
      <c r="NO63" s="14"/>
      <c r="NP63" s="14"/>
      <c r="NQ63" s="14"/>
      <c r="NR63" s="14"/>
      <c r="NS63" s="14"/>
      <c r="NT63" s="14"/>
      <c r="NU63" s="14"/>
      <c r="NV63" s="14"/>
      <c r="NW63" s="14"/>
      <c r="NX63" s="14"/>
      <c r="NY63" s="14"/>
      <c r="NZ63" s="14"/>
      <c r="OA63" s="14"/>
      <c r="OB63" s="14"/>
      <c r="OC63" s="14"/>
      <c r="OD63" s="14"/>
      <c r="OE63" s="14"/>
      <c r="OF63" s="14"/>
      <c r="OG63" s="14"/>
      <c r="OH63" s="14"/>
      <c r="OI63" s="14"/>
      <c r="OJ63" s="14"/>
      <c r="OK63" s="14"/>
      <c r="OL63" s="14"/>
      <c r="OM63" s="14"/>
      <c r="ON63" s="14"/>
      <c r="OO63" s="14"/>
      <c r="OP63" s="14"/>
      <c r="OQ63" s="14"/>
      <c r="OR63" s="14"/>
      <c r="OS63" s="14"/>
      <c r="OT63" s="14"/>
      <c r="OU63" s="14"/>
      <c r="OV63" s="14"/>
      <c r="OW63" s="14"/>
      <c r="OX63" s="14"/>
      <c r="OY63" s="14"/>
      <c r="OZ63" s="14"/>
      <c r="PA63" s="14"/>
      <c r="PB63" s="14"/>
      <c r="PC63" s="14"/>
      <c r="PD63" s="14"/>
      <c r="PE63" s="14"/>
      <c r="PF63" s="14"/>
      <c r="PG63" s="14"/>
      <c r="PH63" s="14"/>
      <c r="PI63" s="14"/>
      <c r="PJ63" s="14"/>
      <c r="PK63" s="14"/>
      <c r="PL63" s="14"/>
      <c r="PM63" s="14"/>
      <c r="PN63" s="14"/>
      <c r="PO63" s="14"/>
      <c r="PP63" s="14"/>
      <c r="PQ63" s="14"/>
      <c r="PR63" s="14"/>
      <c r="PS63" s="14"/>
      <c r="PT63" s="14"/>
      <c r="PU63" s="14"/>
      <c r="PV63" s="14"/>
      <c r="PW63" s="14"/>
      <c r="PX63" s="14"/>
      <c r="PY63" s="14"/>
      <c r="PZ63" s="14"/>
      <c r="QA63" s="14"/>
      <c r="QB63" s="14"/>
      <c r="QC63" s="14"/>
      <c r="QD63" s="14"/>
      <c r="QE63" s="14"/>
      <c r="QF63" s="14"/>
      <c r="QG63" s="14"/>
      <c r="QH63" s="14"/>
      <c r="QI63" s="14"/>
      <c r="QJ63" s="14"/>
      <c r="QK63" s="14"/>
      <c r="QL63" s="14"/>
      <c r="QM63" s="14"/>
      <c r="QN63" s="14"/>
      <c r="QO63" s="14"/>
      <c r="QP63" s="14"/>
      <c r="QQ63" s="14"/>
      <c r="QR63" s="14"/>
      <c r="QS63" s="14"/>
      <c r="QT63" s="14"/>
      <c r="QU63" s="14"/>
      <c r="QV63" s="14"/>
      <c r="QW63" s="14"/>
      <c r="QX63" s="14"/>
      <c r="QY63" s="14"/>
      <c r="QZ63" s="14"/>
      <c r="RA63" s="14"/>
      <c r="RB63" s="14"/>
      <c r="RC63" s="14"/>
      <c r="RD63" s="14"/>
      <c r="RE63" s="14"/>
      <c r="RF63" s="14"/>
      <c r="RG63" s="14"/>
      <c r="RH63" s="14"/>
      <c r="RI63" s="14"/>
      <c r="RJ63" s="14"/>
      <c r="RK63" s="14"/>
      <c r="RL63" s="14"/>
      <c r="RM63" s="14"/>
      <c r="RN63" s="14"/>
      <c r="RO63" s="14"/>
      <c r="RP63" s="14"/>
      <c r="RQ63" s="14"/>
      <c r="RR63" s="14"/>
      <c r="RS63" s="14"/>
      <c r="RT63" s="14"/>
      <c r="RU63" s="14"/>
      <c r="RV63" s="14"/>
      <c r="RW63" s="14"/>
      <c r="RX63" s="14"/>
      <c r="RY63" s="14"/>
      <c r="RZ63" s="14"/>
      <c r="SA63" s="14"/>
      <c r="SB63" s="14"/>
      <c r="SC63" s="14"/>
      <c r="SD63" s="14"/>
      <c r="SE63" s="14"/>
      <c r="SF63" s="14"/>
      <c r="SG63" s="14"/>
      <c r="SH63" s="14"/>
      <c r="SI63" s="14"/>
      <c r="SJ63" s="14"/>
      <c r="SK63" s="14"/>
      <c r="SL63" s="14"/>
      <c r="SM63" s="14"/>
      <c r="SN63" s="14"/>
      <c r="SO63" s="14"/>
      <c r="SP63" s="14"/>
      <c r="SQ63" s="14"/>
      <c r="SR63" s="14"/>
      <c r="SS63" s="14"/>
      <c r="ST63" s="14"/>
      <c r="SU63" s="14"/>
      <c r="SV63" s="14"/>
      <c r="SW63" s="14"/>
      <c r="SX63" s="14"/>
      <c r="SY63" s="14"/>
      <c r="SZ63" s="14"/>
      <c r="TA63" s="14"/>
      <c r="TB63" s="14"/>
      <c r="TC63" s="14"/>
      <c r="TD63" s="14"/>
      <c r="TE63" s="14"/>
      <c r="TF63" s="14"/>
      <c r="TG63" s="14"/>
      <c r="TH63" s="14"/>
      <c r="TI63" s="14"/>
      <c r="TJ63" s="14"/>
      <c r="TK63" s="14"/>
      <c r="TL63" s="14"/>
      <c r="TM63" s="14"/>
      <c r="TN63" s="14"/>
      <c r="TO63" s="14"/>
      <c r="TP63" s="14"/>
      <c r="TQ63" s="14"/>
      <c r="TR63" s="14"/>
      <c r="TS63" s="14"/>
      <c r="TT63" s="14"/>
      <c r="TU63" s="14"/>
      <c r="TV63" s="14"/>
      <c r="TW63" s="14"/>
      <c r="TX63" s="14"/>
      <c r="TY63" s="14"/>
      <c r="TZ63" s="14"/>
      <c r="UA63" s="14"/>
      <c r="UB63" s="14"/>
      <c r="UC63" s="14"/>
      <c r="UD63" s="14"/>
      <c r="UE63" s="14"/>
      <c r="UF63" s="14"/>
      <c r="UG63" s="14"/>
      <c r="UH63" s="14"/>
      <c r="UI63" s="14"/>
      <c r="UJ63" s="14"/>
      <c r="UK63" s="14"/>
      <c r="UL63" s="14"/>
      <c r="UM63" s="14"/>
      <c r="UN63" s="14"/>
      <c r="UO63" s="14"/>
      <c r="UP63" s="14"/>
      <c r="UQ63" s="14"/>
      <c r="UR63" s="14"/>
      <c r="US63" s="14"/>
      <c r="UT63" s="14"/>
      <c r="UU63" s="14"/>
      <c r="UV63" s="14"/>
      <c r="UW63" s="14"/>
      <c r="UX63" s="14"/>
      <c r="UY63" s="14"/>
      <c r="UZ63" s="14"/>
      <c r="VA63" s="14"/>
      <c r="VB63" s="14"/>
      <c r="VC63" s="14"/>
      <c r="VD63" s="14"/>
      <c r="VE63" s="14"/>
      <c r="VF63" s="14"/>
      <c r="VG63" s="14"/>
      <c r="VH63" s="14"/>
      <c r="VI63" s="14"/>
      <c r="VJ63" s="14"/>
      <c r="VK63" s="14"/>
      <c r="VL63" s="14"/>
      <c r="VM63" s="14"/>
      <c r="VN63" s="14"/>
      <c r="VO63" s="14"/>
      <c r="VP63" s="14"/>
      <c r="VQ63" s="14"/>
      <c r="VR63" s="14"/>
      <c r="VS63" s="14"/>
      <c r="VT63" s="14"/>
      <c r="VU63" s="14"/>
      <c r="VV63" s="14"/>
      <c r="VW63" s="14"/>
      <c r="VX63" s="14"/>
      <c r="VY63" s="14"/>
      <c r="VZ63" s="14"/>
      <c r="WA63" s="14"/>
      <c r="WB63" s="14"/>
      <c r="WC63" s="14"/>
      <c r="WD63" s="14"/>
      <c r="WE63" s="14"/>
      <c r="WF63" s="14"/>
      <c r="WG63" s="14"/>
      <c r="WH63" s="14"/>
      <c r="WI63" s="14"/>
      <c r="WJ63" s="14"/>
      <c r="WK63" s="14"/>
      <c r="WL63" s="14"/>
      <c r="WM63" s="14"/>
      <c r="WN63" s="14"/>
      <c r="WO63" s="14"/>
      <c r="WP63" s="14"/>
      <c r="WQ63" s="14"/>
      <c r="WR63" s="14"/>
      <c r="WS63" s="14"/>
      <c r="WT63" s="14"/>
      <c r="WU63" s="14"/>
      <c r="WV63" s="14"/>
      <c r="WW63" s="14"/>
      <c r="WX63" s="14"/>
      <c r="WY63" s="14"/>
      <c r="WZ63" s="14"/>
      <c r="XA63" s="14"/>
      <c r="XB63" s="14"/>
      <c r="XC63" s="14"/>
      <c r="XD63" s="14"/>
      <c r="XE63" s="14"/>
      <c r="XF63" s="14"/>
      <c r="XG63" s="14"/>
      <c r="XH63" s="14"/>
      <c r="XI63" s="14"/>
      <c r="XJ63" s="14"/>
      <c r="XK63" s="14"/>
      <c r="XL63" s="14"/>
      <c r="XM63" s="14"/>
      <c r="XN63" s="14"/>
      <c r="XO63" s="14"/>
      <c r="XP63" s="14"/>
      <c r="XQ63" s="14"/>
      <c r="XR63" s="14"/>
      <c r="XS63" s="14"/>
      <c r="XT63" s="14"/>
      <c r="XU63" s="14"/>
      <c r="XV63" s="14"/>
      <c r="XW63" s="14"/>
      <c r="XX63" s="14"/>
      <c r="XY63" s="14"/>
      <c r="XZ63" s="14"/>
      <c r="YA63" s="14"/>
      <c r="YB63" s="14"/>
      <c r="YC63" s="14"/>
      <c r="YD63" s="14"/>
      <c r="YE63" s="14"/>
      <c r="YF63" s="14"/>
      <c r="YG63" s="14"/>
      <c r="YH63" s="14"/>
      <c r="YI63" s="14"/>
      <c r="YJ63" s="14"/>
      <c r="YK63" s="14"/>
      <c r="YL63" s="14"/>
      <c r="YM63" s="14"/>
      <c r="YN63" s="14"/>
      <c r="YO63" s="14"/>
      <c r="YP63" s="14"/>
      <c r="YQ63" s="14"/>
      <c r="YR63" s="14"/>
      <c r="YS63" s="14"/>
      <c r="YT63" s="14"/>
      <c r="YU63" s="14"/>
      <c r="YV63" s="14"/>
      <c r="YW63" s="14"/>
      <c r="YX63" s="14"/>
      <c r="YY63" s="14"/>
      <c r="YZ63" s="14"/>
      <c r="ZA63" s="14"/>
      <c r="ZB63" s="14"/>
      <c r="ZC63" s="14"/>
      <c r="ZD63" s="14"/>
      <c r="ZE63" s="14"/>
      <c r="ZF63" s="14"/>
      <c r="ZG63" s="14"/>
      <c r="ZH63" s="14"/>
      <c r="ZI63" s="14"/>
      <c r="ZJ63" s="14"/>
      <c r="ZK63" s="14"/>
      <c r="ZL63" s="14"/>
      <c r="ZM63" s="14"/>
      <c r="ZN63" s="14"/>
      <c r="ZO63" s="14"/>
      <c r="ZP63" s="14"/>
      <c r="ZQ63" s="14"/>
      <c r="ZR63" s="14"/>
      <c r="ZS63" s="14"/>
      <c r="ZT63" s="14"/>
      <c r="ZU63" s="14"/>
      <c r="ZV63" s="14"/>
      <c r="ZW63" s="14"/>
      <c r="ZX63" s="14"/>
      <c r="ZY63" s="14"/>
      <c r="ZZ63" s="14"/>
      <c r="AAA63" s="14"/>
      <c r="AAB63" s="14"/>
      <c r="AAC63" s="14"/>
      <c r="AAD63" s="14"/>
      <c r="AAE63" s="14"/>
      <c r="AAF63" s="14"/>
      <c r="AAG63" s="14"/>
      <c r="AAH63" s="14"/>
      <c r="AAI63" s="14"/>
    </row>
    <row r="64" spans="1:711" s="13" customFormat="1" ht="16.149999999999999" customHeight="1" x14ac:dyDescent="0.2">
      <c r="A64" s="33"/>
      <c r="B64" s="112"/>
      <c r="C64" s="38" t="s">
        <v>3</v>
      </c>
      <c r="D64" s="80">
        <v>959.08</v>
      </c>
      <c r="E64" s="44"/>
      <c r="F64" s="44"/>
      <c r="G64" s="44"/>
      <c r="H64" s="44"/>
      <c r="I64" s="44"/>
      <c r="J64" s="80">
        <v>959.08</v>
      </c>
      <c r="K64" s="44"/>
      <c r="L64" s="44"/>
      <c r="M64" s="44"/>
      <c r="N64" s="44"/>
      <c r="O64" s="44"/>
      <c r="P64" s="26"/>
      <c r="Q64" s="26"/>
      <c r="R64" s="26"/>
      <c r="S64" s="26"/>
      <c r="T64" s="26"/>
      <c r="U64" s="26"/>
      <c r="V64" s="26"/>
      <c r="W64" s="26"/>
      <c r="X64" s="26"/>
      <c r="Y64" s="21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  <c r="IS64" s="14"/>
      <c r="IT64" s="14"/>
      <c r="IU64" s="14"/>
      <c r="IV64" s="14"/>
      <c r="IW64" s="14"/>
      <c r="IX64" s="14"/>
      <c r="IY64" s="14"/>
      <c r="IZ64" s="14"/>
      <c r="JA64" s="14"/>
      <c r="JB64" s="14"/>
      <c r="JC64" s="14"/>
      <c r="JD64" s="14"/>
      <c r="JE64" s="14"/>
      <c r="JF64" s="14"/>
      <c r="JG64" s="14"/>
      <c r="JH64" s="14"/>
      <c r="JI64" s="14"/>
      <c r="JJ64" s="14"/>
      <c r="JK64" s="14"/>
      <c r="JL64" s="14"/>
      <c r="JM64" s="14"/>
      <c r="JN64" s="14"/>
      <c r="JO64" s="14"/>
      <c r="JP64" s="14"/>
      <c r="JQ64" s="14"/>
      <c r="JR64" s="14"/>
      <c r="JS64" s="14"/>
      <c r="JT64" s="14"/>
      <c r="JU64" s="14"/>
      <c r="JV64" s="14"/>
      <c r="JW64" s="14"/>
      <c r="JX64" s="14"/>
      <c r="JY64" s="14"/>
      <c r="JZ64" s="14"/>
      <c r="KA64" s="14"/>
      <c r="KB64" s="14"/>
      <c r="KC64" s="14"/>
      <c r="KD64" s="14"/>
      <c r="KE64" s="14"/>
      <c r="KF64" s="14"/>
      <c r="KG64" s="14"/>
      <c r="KH64" s="14"/>
      <c r="KI64" s="14"/>
      <c r="KJ64" s="14"/>
      <c r="KK64" s="14"/>
      <c r="KL64" s="14"/>
      <c r="KM64" s="14"/>
      <c r="KN64" s="14"/>
      <c r="KO64" s="14"/>
      <c r="KP64" s="14"/>
      <c r="KQ64" s="14"/>
      <c r="KR64" s="14"/>
      <c r="KS64" s="14"/>
      <c r="KT64" s="14"/>
      <c r="KU64" s="14"/>
      <c r="KV64" s="14"/>
      <c r="KW64" s="14"/>
      <c r="KX64" s="14"/>
      <c r="KY64" s="14"/>
      <c r="KZ64" s="14"/>
      <c r="LA64" s="14"/>
      <c r="LB64" s="14"/>
      <c r="LC64" s="14"/>
      <c r="LD64" s="14"/>
      <c r="LE64" s="14"/>
      <c r="LF64" s="14"/>
      <c r="LG64" s="14"/>
      <c r="LH64" s="14"/>
      <c r="LI64" s="14"/>
      <c r="LJ64" s="14"/>
      <c r="LK64" s="14"/>
      <c r="LL64" s="14"/>
      <c r="LM64" s="14"/>
      <c r="LN64" s="14"/>
      <c r="LO64" s="14"/>
      <c r="LP64" s="14"/>
      <c r="LQ64" s="14"/>
      <c r="LR64" s="14"/>
      <c r="LS64" s="14"/>
      <c r="LT64" s="14"/>
      <c r="LU64" s="14"/>
      <c r="LV64" s="14"/>
      <c r="LW64" s="14"/>
      <c r="LX64" s="14"/>
      <c r="LY64" s="14"/>
      <c r="LZ64" s="14"/>
      <c r="MA64" s="14"/>
      <c r="MB64" s="14"/>
      <c r="MC64" s="14"/>
      <c r="MD64" s="14"/>
      <c r="ME64" s="14"/>
      <c r="MF64" s="14"/>
      <c r="MG64" s="14"/>
      <c r="MH64" s="14"/>
      <c r="MI64" s="14"/>
      <c r="MJ64" s="14"/>
      <c r="MK64" s="14"/>
      <c r="ML64" s="14"/>
      <c r="MM64" s="14"/>
      <c r="MN64" s="14"/>
      <c r="MO64" s="14"/>
      <c r="MP64" s="14"/>
      <c r="MQ64" s="14"/>
      <c r="MR64" s="14"/>
      <c r="MS64" s="14"/>
      <c r="MT64" s="14"/>
      <c r="MU64" s="14"/>
      <c r="MV64" s="14"/>
      <c r="MW64" s="14"/>
      <c r="MX64" s="14"/>
      <c r="MY64" s="14"/>
      <c r="MZ64" s="14"/>
      <c r="NA64" s="14"/>
      <c r="NB64" s="14"/>
      <c r="NC64" s="14"/>
      <c r="ND64" s="14"/>
      <c r="NE64" s="14"/>
      <c r="NF64" s="14"/>
      <c r="NG64" s="14"/>
      <c r="NH64" s="14"/>
      <c r="NI64" s="14"/>
      <c r="NJ64" s="14"/>
      <c r="NK64" s="14"/>
      <c r="NL64" s="14"/>
      <c r="NM64" s="14"/>
      <c r="NN64" s="14"/>
      <c r="NO64" s="14"/>
      <c r="NP64" s="14"/>
      <c r="NQ64" s="14"/>
      <c r="NR64" s="14"/>
      <c r="NS64" s="14"/>
      <c r="NT64" s="14"/>
      <c r="NU64" s="14"/>
      <c r="NV64" s="14"/>
      <c r="NW64" s="14"/>
      <c r="NX64" s="14"/>
      <c r="NY64" s="14"/>
      <c r="NZ64" s="14"/>
      <c r="OA64" s="14"/>
      <c r="OB64" s="14"/>
      <c r="OC64" s="14"/>
      <c r="OD64" s="14"/>
      <c r="OE64" s="14"/>
      <c r="OF64" s="14"/>
      <c r="OG64" s="14"/>
      <c r="OH64" s="14"/>
      <c r="OI64" s="14"/>
      <c r="OJ64" s="14"/>
      <c r="OK64" s="14"/>
      <c r="OL64" s="14"/>
      <c r="OM64" s="14"/>
      <c r="ON64" s="14"/>
      <c r="OO64" s="14"/>
      <c r="OP64" s="14"/>
      <c r="OQ64" s="14"/>
      <c r="OR64" s="14"/>
      <c r="OS64" s="14"/>
      <c r="OT64" s="14"/>
      <c r="OU64" s="14"/>
      <c r="OV64" s="14"/>
      <c r="OW64" s="14"/>
      <c r="OX64" s="14"/>
      <c r="OY64" s="14"/>
      <c r="OZ64" s="14"/>
      <c r="PA64" s="14"/>
      <c r="PB64" s="14"/>
      <c r="PC64" s="14"/>
      <c r="PD64" s="14"/>
      <c r="PE64" s="14"/>
      <c r="PF64" s="14"/>
      <c r="PG64" s="14"/>
      <c r="PH64" s="14"/>
      <c r="PI64" s="14"/>
      <c r="PJ64" s="14"/>
      <c r="PK64" s="14"/>
      <c r="PL64" s="14"/>
      <c r="PM64" s="14"/>
      <c r="PN64" s="14"/>
      <c r="PO64" s="14"/>
      <c r="PP64" s="14"/>
      <c r="PQ64" s="14"/>
      <c r="PR64" s="14"/>
      <c r="PS64" s="14"/>
      <c r="PT64" s="14"/>
      <c r="PU64" s="14"/>
      <c r="PV64" s="14"/>
      <c r="PW64" s="14"/>
      <c r="PX64" s="14"/>
      <c r="PY64" s="14"/>
      <c r="PZ64" s="14"/>
      <c r="QA64" s="14"/>
      <c r="QB64" s="14"/>
      <c r="QC64" s="14"/>
      <c r="QD64" s="14"/>
      <c r="QE64" s="14"/>
      <c r="QF64" s="14"/>
      <c r="QG64" s="14"/>
      <c r="QH64" s="14"/>
      <c r="QI64" s="14"/>
      <c r="QJ64" s="14"/>
      <c r="QK64" s="14"/>
      <c r="QL64" s="14"/>
      <c r="QM64" s="14"/>
      <c r="QN64" s="14"/>
      <c r="QO64" s="14"/>
      <c r="QP64" s="14"/>
      <c r="QQ64" s="14"/>
      <c r="QR64" s="14"/>
      <c r="QS64" s="14"/>
      <c r="QT64" s="14"/>
      <c r="QU64" s="14"/>
      <c r="QV64" s="14"/>
      <c r="QW64" s="14"/>
      <c r="QX64" s="14"/>
      <c r="QY64" s="14"/>
      <c r="QZ64" s="14"/>
      <c r="RA64" s="14"/>
      <c r="RB64" s="14"/>
      <c r="RC64" s="14"/>
      <c r="RD64" s="14"/>
      <c r="RE64" s="14"/>
      <c r="RF64" s="14"/>
      <c r="RG64" s="14"/>
      <c r="RH64" s="14"/>
      <c r="RI64" s="14"/>
      <c r="RJ64" s="14"/>
      <c r="RK64" s="14"/>
      <c r="RL64" s="14"/>
      <c r="RM64" s="14"/>
      <c r="RN64" s="14"/>
      <c r="RO64" s="14"/>
      <c r="RP64" s="14"/>
      <c r="RQ64" s="14"/>
      <c r="RR64" s="14"/>
      <c r="RS64" s="14"/>
      <c r="RT64" s="14"/>
      <c r="RU64" s="14"/>
      <c r="RV64" s="14"/>
      <c r="RW64" s="14"/>
      <c r="RX64" s="14"/>
      <c r="RY64" s="14"/>
      <c r="RZ64" s="14"/>
      <c r="SA64" s="14"/>
      <c r="SB64" s="14"/>
      <c r="SC64" s="14"/>
      <c r="SD64" s="14"/>
      <c r="SE64" s="14"/>
      <c r="SF64" s="14"/>
      <c r="SG64" s="14"/>
      <c r="SH64" s="14"/>
      <c r="SI64" s="14"/>
      <c r="SJ64" s="14"/>
      <c r="SK64" s="14"/>
      <c r="SL64" s="14"/>
      <c r="SM64" s="14"/>
      <c r="SN64" s="14"/>
      <c r="SO64" s="14"/>
      <c r="SP64" s="14"/>
      <c r="SQ64" s="14"/>
      <c r="SR64" s="14"/>
      <c r="SS64" s="14"/>
      <c r="ST64" s="14"/>
      <c r="SU64" s="14"/>
      <c r="SV64" s="14"/>
      <c r="SW64" s="14"/>
      <c r="SX64" s="14"/>
      <c r="SY64" s="14"/>
      <c r="SZ64" s="14"/>
      <c r="TA64" s="14"/>
      <c r="TB64" s="14"/>
      <c r="TC64" s="14"/>
      <c r="TD64" s="14"/>
      <c r="TE64" s="14"/>
      <c r="TF64" s="14"/>
      <c r="TG64" s="14"/>
      <c r="TH64" s="14"/>
      <c r="TI64" s="14"/>
      <c r="TJ64" s="14"/>
      <c r="TK64" s="14"/>
      <c r="TL64" s="14"/>
      <c r="TM64" s="14"/>
      <c r="TN64" s="14"/>
      <c r="TO64" s="14"/>
      <c r="TP64" s="14"/>
      <c r="TQ64" s="14"/>
      <c r="TR64" s="14"/>
      <c r="TS64" s="14"/>
      <c r="TT64" s="14"/>
      <c r="TU64" s="14"/>
      <c r="TV64" s="14"/>
      <c r="TW64" s="14"/>
      <c r="TX64" s="14"/>
      <c r="TY64" s="14"/>
      <c r="TZ64" s="14"/>
      <c r="UA64" s="14"/>
      <c r="UB64" s="14"/>
      <c r="UC64" s="14"/>
      <c r="UD64" s="14"/>
      <c r="UE64" s="14"/>
      <c r="UF64" s="14"/>
      <c r="UG64" s="14"/>
      <c r="UH64" s="14"/>
      <c r="UI64" s="14"/>
      <c r="UJ64" s="14"/>
      <c r="UK64" s="14"/>
      <c r="UL64" s="14"/>
      <c r="UM64" s="14"/>
      <c r="UN64" s="14"/>
      <c r="UO64" s="14"/>
      <c r="UP64" s="14"/>
      <c r="UQ64" s="14"/>
      <c r="UR64" s="14"/>
      <c r="US64" s="14"/>
      <c r="UT64" s="14"/>
      <c r="UU64" s="14"/>
      <c r="UV64" s="14"/>
      <c r="UW64" s="14"/>
      <c r="UX64" s="14"/>
      <c r="UY64" s="14"/>
      <c r="UZ64" s="14"/>
      <c r="VA64" s="14"/>
      <c r="VB64" s="14"/>
      <c r="VC64" s="14"/>
      <c r="VD64" s="14"/>
      <c r="VE64" s="14"/>
      <c r="VF64" s="14"/>
      <c r="VG64" s="14"/>
      <c r="VH64" s="14"/>
      <c r="VI64" s="14"/>
      <c r="VJ64" s="14"/>
      <c r="VK64" s="14"/>
      <c r="VL64" s="14"/>
      <c r="VM64" s="14"/>
      <c r="VN64" s="14"/>
      <c r="VO64" s="14"/>
      <c r="VP64" s="14"/>
      <c r="VQ64" s="14"/>
      <c r="VR64" s="14"/>
      <c r="VS64" s="14"/>
      <c r="VT64" s="14"/>
      <c r="VU64" s="14"/>
      <c r="VV64" s="14"/>
      <c r="VW64" s="14"/>
      <c r="VX64" s="14"/>
      <c r="VY64" s="14"/>
      <c r="VZ64" s="14"/>
      <c r="WA64" s="14"/>
      <c r="WB64" s="14"/>
      <c r="WC64" s="14"/>
      <c r="WD64" s="14"/>
      <c r="WE64" s="14"/>
      <c r="WF64" s="14"/>
      <c r="WG64" s="14"/>
      <c r="WH64" s="14"/>
      <c r="WI64" s="14"/>
      <c r="WJ64" s="14"/>
      <c r="WK64" s="14"/>
      <c r="WL64" s="14"/>
      <c r="WM64" s="14"/>
      <c r="WN64" s="14"/>
      <c r="WO64" s="14"/>
      <c r="WP64" s="14"/>
      <c r="WQ64" s="14"/>
      <c r="WR64" s="14"/>
      <c r="WS64" s="14"/>
      <c r="WT64" s="14"/>
      <c r="WU64" s="14"/>
      <c r="WV64" s="14"/>
      <c r="WW64" s="14"/>
      <c r="WX64" s="14"/>
      <c r="WY64" s="14"/>
      <c r="WZ64" s="14"/>
      <c r="XA64" s="14"/>
      <c r="XB64" s="14"/>
      <c r="XC64" s="14"/>
      <c r="XD64" s="14"/>
      <c r="XE64" s="14"/>
      <c r="XF64" s="14"/>
      <c r="XG64" s="14"/>
      <c r="XH64" s="14"/>
      <c r="XI64" s="14"/>
      <c r="XJ64" s="14"/>
      <c r="XK64" s="14"/>
      <c r="XL64" s="14"/>
      <c r="XM64" s="14"/>
      <c r="XN64" s="14"/>
      <c r="XO64" s="14"/>
      <c r="XP64" s="14"/>
      <c r="XQ64" s="14"/>
      <c r="XR64" s="14"/>
      <c r="XS64" s="14"/>
      <c r="XT64" s="14"/>
      <c r="XU64" s="14"/>
      <c r="XV64" s="14"/>
      <c r="XW64" s="14"/>
      <c r="XX64" s="14"/>
      <c r="XY64" s="14"/>
      <c r="XZ64" s="14"/>
      <c r="YA64" s="14"/>
      <c r="YB64" s="14"/>
      <c r="YC64" s="14"/>
      <c r="YD64" s="14"/>
      <c r="YE64" s="14"/>
      <c r="YF64" s="14"/>
      <c r="YG64" s="14"/>
      <c r="YH64" s="14"/>
      <c r="YI64" s="14"/>
      <c r="YJ64" s="14"/>
      <c r="YK64" s="14"/>
      <c r="YL64" s="14"/>
      <c r="YM64" s="14"/>
      <c r="YN64" s="14"/>
      <c r="YO64" s="14"/>
      <c r="YP64" s="14"/>
      <c r="YQ64" s="14"/>
      <c r="YR64" s="14"/>
      <c r="YS64" s="14"/>
      <c r="YT64" s="14"/>
      <c r="YU64" s="14"/>
      <c r="YV64" s="14"/>
      <c r="YW64" s="14"/>
      <c r="YX64" s="14"/>
      <c r="YY64" s="14"/>
      <c r="YZ64" s="14"/>
      <c r="ZA64" s="14"/>
      <c r="ZB64" s="14"/>
      <c r="ZC64" s="14"/>
      <c r="ZD64" s="14"/>
      <c r="ZE64" s="14"/>
      <c r="ZF64" s="14"/>
      <c r="ZG64" s="14"/>
      <c r="ZH64" s="14"/>
      <c r="ZI64" s="14"/>
      <c r="ZJ64" s="14"/>
      <c r="ZK64" s="14"/>
      <c r="ZL64" s="14"/>
      <c r="ZM64" s="14"/>
      <c r="ZN64" s="14"/>
      <c r="ZO64" s="14"/>
      <c r="ZP64" s="14"/>
      <c r="ZQ64" s="14"/>
      <c r="ZR64" s="14"/>
      <c r="ZS64" s="14"/>
      <c r="ZT64" s="14"/>
      <c r="ZU64" s="14"/>
      <c r="ZV64" s="14"/>
      <c r="ZW64" s="14"/>
      <c r="ZX64" s="14"/>
      <c r="ZY64" s="14"/>
      <c r="ZZ64" s="14"/>
      <c r="AAA64" s="14"/>
      <c r="AAB64" s="14"/>
      <c r="AAC64" s="14"/>
      <c r="AAD64" s="14"/>
      <c r="AAE64" s="14"/>
      <c r="AAF64" s="14"/>
      <c r="AAG64" s="14"/>
      <c r="AAH64" s="14"/>
      <c r="AAI64" s="14"/>
    </row>
    <row r="65" spans="1:711" s="13" customFormat="1" ht="16.149999999999999" customHeight="1" x14ac:dyDescent="0.2">
      <c r="A65" s="33"/>
      <c r="B65" s="112"/>
      <c r="C65" s="38" t="s">
        <v>4</v>
      </c>
      <c r="D65" s="39">
        <f>SUM(I65+J65)</f>
        <v>8163.9110000000001</v>
      </c>
      <c r="E65" s="44"/>
      <c r="F65" s="44"/>
      <c r="G65" s="44"/>
      <c r="H65" s="44"/>
      <c r="I65" s="44">
        <v>436.19099999999997</v>
      </c>
      <c r="J65" s="80">
        <v>7727.72</v>
      </c>
      <c r="K65" s="44"/>
      <c r="L65" s="44"/>
      <c r="M65" s="44"/>
      <c r="N65" s="44"/>
      <c r="O65" s="44"/>
      <c r="P65" s="26"/>
      <c r="Q65" s="26"/>
      <c r="R65" s="26"/>
      <c r="S65" s="26"/>
      <c r="T65" s="26"/>
      <c r="U65" s="26"/>
      <c r="V65" s="26"/>
      <c r="W65" s="26"/>
      <c r="X65" s="26"/>
      <c r="Y65" s="21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14"/>
      <c r="HB65" s="14"/>
      <c r="HC65" s="14"/>
      <c r="HD65" s="14"/>
      <c r="HE65" s="14"/>
      <c r="HF65" s="14"/>
      <c r="HG65" s="14"/>
      <c r="HH65" s="14"/>
      <c r="HI65" s="14"/>
      <c r="HJ65" s="14"/>
      <c r="HK65" s="14"/>
      <c r="HL65" s="14"/>
      <c r="HM65" s="14"/>
      <c r="HN65" s="14"/>
      <c r="HO65" s="14"/>
      <c r="HP65" s="14"/>
      <c r="HQ65" s="14"/>
      <c r="HR65" s="14"/>
      <c r="HS65" s="14"/>
      <c r="HT65" s="14"/>
      <c r="HU65" s="14"/>
      <c r="HV65" s="14"/>
      <c r="HW65" s="14"/>
      <c r="HX65" s="14"/>
      <c r="HY65" s="14"/>
      <c r="HZ65" s="14"/>
      <c r="IA65" s="14"/>
      <c r="IB65" s="14"/>
      <c r="IC65" s="14"/>
      <c r="ID65" s="14"/>
      <c r="IE65" s="14"/>
      <c r="IF65" s="14"/>
      <c r="IG65" s="14"/>
      <c r="IH65" s="14"/>
      <c r="II65" s="14"/>
      <c r="IJ65" s="14"/>
      <c r="IK65" s="14"/>
      <c r="IL65" s="14"/>
      <c r="IM65" s="14"/>
      <c r="IN65" s="14"/>
      <c r="IO65" s="14"/>
      <c r="IP65" s="14"/>
      <c r="IQ65" s="14"/>
      <c r="IR65" s="14"/>
      <c r="IS65" s="14"/>
      <c r="IT65" s="14"/>
      <c r="IU65" s="14"/>
      <c r="IV65" s="14"/>
      <c r="IW65" s="14"/>
      <c r="IX65" s="14"/>
      <c r="IY65" s="14"/>
      <c r="IZ65" s="14"/>
      <c r="JA65" s="14"/>
      <c r="JB65" s="14"/>
      <c r="JC65" s="14"/>
      <c r="JD65" s="14"/>
      <c r="JE65" s="14"/>
      <c r="JF65" s="14"/>
      <c r="JG65" s="14"/>
      <c r="JH65" s="14"/>
      <c r="JI65" s="14"/>
      <c r="JJ65" s="14"/>
      <c r="JK65" s="14"/>
      <c r="JL65" s="14"/>
      <c r="JM65" s="14"/>
      <c r="JN65" s="14"/>
      <c r="JO65" s="14"/>
      <c r="JP65" s="14"/>
      <c r="JQ65" s="14"/>
      <c r="JR65" s="14"/>
      <c r="JS65" s="14"/>
      <c r="JT65" s="14"/>
      <c r="JU65" s="14"/>
      <c r="JV65" s="14"/>
      <c r="JW65" s="14"/>
      <c r="JX65" s="14"/>
      <c r="JY65" s="14"/>
      <c r="JZ65" s="14"/>
      <c r="KA65" s="14"/>
      <c r="KB65" s="14"/>
      <c r="KC65" s="14"/>
      <c r="KD65" s="14"/>
      <c r="KE65" s="14"/>
      <c r="KF65" s="14"/>
      <c r="KG65" s="14"/>
      <c r="KH65" s="14"/>
      <c r="KI65" s="14"/>
      <c r="KJ65" s="14"/>
      <c r="KK65" s="14"/>
      <c r="KL65" s="14"/>
      <c r="KM65" s="14"/>
      <c r="KN65" s="14"/>
      <c r="KO65" s="14"/>
      <c r="KP65" s="14"/>
      <c r="KQ65" s="14"/>
      <c r="KR65" s="14"/>
      <c r="KS65" s="14"/>
      <c r="KT65" s="14"/>
      <c r="KU65" s="14"/>
      <c r="KV65" s="14"/>
      <c r="KW65" s="14"/>
      <c r="KX65" s="14"/>
      <c r="KY65" s="14"/>
      <c r="KZ65" s="14"/>
      <c r="LA65" s="14"/>
      <c r="LB65" s="14"/>
      <c r="LC65" s="14"/>
      <c r="LD65" s="14"/>
      <c r="LE65" s="14"/>
      <c r="LF65" s="14"/>
      <c r="LG65" s="14"/>
      <c r="LH65" s="14"/>
      <c r="LI65" s="14"/>
      <c r="LJ65" s="14"/>
      <c r="LK65" s="14"/>
      <c r="LL65" s="14"/>
      <c r="LM65" s="14"/>
      <c r="LN65" s="14"/>
      <c r="LO65" s="14"/>
      <c r="LP65" s="14"/>
      <c r="LQ65" s="14"/>
      <c r="LR65" s="14"/>
      <c r="LS65" s="14"/>
      <c r="LT65" s="14"/>
      <c r="LU65" s="14"/>
      <c r="LV65" s="14"/>
      <c r="LW65" s="14"/>
      <c r="LX65" s="14"/>
      <c r="LY65" s="14"/>
      <c r="LZ65" s="14"/>
      <c r="MA65" s="14"/>
      <c r="MB65" s="14"/>
      <c r="MC65" s="14"/>
      <c r="MD65" s="14"/>
      <c r="ME65" s="14"/>
      <c r="MF65" s="14"/>
      <c r="MG65" s="14"/>
      <c r="MH65" s="14"/>
      <c r="MI65" s="14"/>
      <c r="MJ65" s="14"/>
      <c r="MK65" s="14"/>
      <c r="ML65" s="14"/>
      <c r="MM65" s="14"/>
      <c r="MN65" s="14"/>
      <c r="MO65" s="14"/>
      <c r="MP65" s="14"/>
      <c r="MQ65" s="14"/>
      <c r="MR65" s="14"/>
      <c r="MS65" s="14"/>
      <c r="MT65" s="14"/>
      <c r="MU65" s="14"/>
      <c r="MV65" s="14"/>
      <c r="MW65" s="14"/>
      <c r="MX65" s="14"/>
      <c r="MY65" s="14"/>
      <c r="MZ65" s="14"/>
      <c r="NA65" s="14"/>
      <c r="NB65" s="14"/>
      <c r="NC65" s="14"/>
      <c r="ND65" s="14"/>
      <c r="NE65" s="14"/>
      <c r="NF65" s="14"/>
      <c r="NG65" s="14"/>
      <c r="NH65" s="14"/>
      <c r="NI65" s="14"/>
      <c r="NJ65" s="14"/>
      <c r="NK65" s="14"/>
      <c r="NL65" s="14"/>
      <c r="NM65" s="14"/>
      <c r="NN65" s="14"/>
      <c r="NO65" s="14"/>
      <c r="NP65" s="14"/>
      <c r="NQ65" s="14"/>
      <c r="NR65" s="14"/>
      <c r="NS65" s="14"/>
      <c r="NT65" s="14"/>
      <c r="NU65" s="14"/>
      <c r="NV65" s="14"/>
      <c r="NW65" s="14"/>
      <c r="NX65" s="14"/>
      <c r="NY65" s="14"/>
      <c r="NZ65" s="14"/>
      <c r="OA65" s="14"/>
      <c r="OB65" s="14"/>
      <c r="OC65" s="14"/>
      <c r="OD65" s="14"/>
      <c r="OE65" s="14"/>
      <c r="OF65" s="14"/>
      <c r="OG65" s="14"/>
      <c r="OH65" s="14"/>
      <c r="OI65" s="14"/>
      <c r="OJ65" s="14"/>
      <c r="OK65" s="14"/>
      <c r="OL65" s="14"/>
      <c r="OM65" s="14"/>
      <c r="ON65" s="14"/>
      <c r="OO65" s="14"/>
      <c r="OP65" s="14"/>
      <c r="OQ65" s="14"/>
      <c r="OR65" s="14"/>
      <c r="OS65" s="14"/>
      <c r="OT65" s="14"/>
      <c r="OU65" s="14"/>
      <c r="OV65" s="14"/>
      <c r="OW65" s="14"/>
      <c r="OX65" s="14"/>
      <c r="OY65" s="14"/>
      <c r="OZ65" s="14"/>
      <c r="PA65" s="14"/>
      <c r="PB65" s="14"/>
      <c r="PC65" s="14"/>
      <c r="PD65" s="14"/>
      <c r="PE65" s="14"/>
      <c r="PF65" s="14"/>
      <c r="PG65" s="14"/>
      <c r="PH65" s="14"/>
      <c r="PI65" s="14"/>
      <c r="PJ65" s="14"/>
      <c r="PK65" s="14"/>
      <c r="PL65" s="14"/>
      <c r="PM65" s="14"/>
      <c r="PN65" s="14"/>
      <c r="PO65" s="14"/>
      <c r="PP65" s="14"/>
      <c r="PQ65" s="14"/>
      <c r="PR65" s="14"/>
      <c r="PS65" s="14"/>
      <c r="PT65" s="14"/>
      <c r="PU65" s="14"/>
      <c r="PV65" s="14"/>
      <c r="PW65" s="14"/>
      <c r="PX65" s="14"/>
      <c r="PY65" s="14"/>
      <c r="PZ65" s="14"/>
      <c r="QA65" s="14"/>
      <c r="QB65" s="14"/>
      <c r="QC65" s="14"/>
      <c r="QD65" s="14"/>
      <c r="QE65" s="14"/>
      <c r="QF65" s="14"/>
      <c r="QG65" s="14"/>
      <c r="QH65" s="14"/>
      <c r="QI65" s="14"/>
      <c r="QJ65" s="14"/>
      <c r="QK65" s="14"/>
      <c r="QL65" s="14"/>
      <c r="QM65" s="14"/>
      <c r="QN65" s="14"/>
      <c r="QO65" s="14"/>
      <c r="QP65" s="14"/>
      <c r="QQ65" s="14"/>
      <c r="QR65" s="14"/>
      <c r="QS65" s="14"/>
      <c r="QT65" s="14"/>
      <c r="QU65" s="14"/>
      <c r="QV65" s="14"/>
      <c r="QW65" s="14"/>
      <c r="QX65" s="14"/>
      <c r="QY65" s="14"/>
      <c r="QZ65" s="14"/>
      <c r="RA65" s="14"/>
      <c r="RB65" s="14"/>
      <c r="RC65" s="14"/>
      <c r="RD65" s="14"/>
      <c r="RE65" s="14"/>
      <c r="RF65" s="14"/>
      <c r="RG65" s="14"/>
      <c r="RH65" s="14"/>
      <c r="RI65" s="14"/>
      <c r="RJ65" s="14"/>
      <c r="RK65" s="14"/>
      <c r="RL65" s="14"/>
      <c r="RM65" s="14"/>
      <c r="RN65" s="14"/>
      <c r="RO65" s="14"/>
      <c r="RP65" s="14"/>
      <c r="RQ65" s="14"/>
      <c r="RR65" s="14"/>
      <c r="RS65" s="14"/>
      <c r="RT65" s="14"/>
      <c r="RU65" s="14"/>
      <c r="RV65" s="14"/>
      <c r="RW65" s="14"/>
      <c r="RX65" s="14"/>
      <c r="RY65" s="14"/>
      <c r="RZ65" s="14"/>
      <c r="SA65" s="14"/>
      <c r="SB65" s="14"/>
      <c r="SC65" s="14"/>
      <c r="SD65" s="14"/>
      <c r="SE65" s="14"/>
      <c r="SF65" s="14"/>
      <c r="SG65" s="14"/>
      <c r="SH65" s="14"/>
      <c r="SI65" s="14"/>
      <c r="SJ65" s="14"/>
      <c r="SK65" s="14"/>
      <c r="SL65" s="14"/>
      <c r="SM65" s="14"/>
      <c r="SN65" s="14"/>
      <c r="SO65" s="14"/>
      <c r="SP65" s="14"/>
      <c r="SQ65" s="14"/>
      <c r="SR65" s="14"/>
      <c r="SS65" s="14"/>
      <c r="ST65" s="14"/>
      <c r="SU65" s="14"/>
      <c r="SV65" s="14"/>
      <c r="SW65" s="14"/>
      <c r="SX65" s="14"/>
      <c r="SY65" s="14"/>
      <c r="SZ65" s="14"/>
      <c r="TA65" s="14"/>
      <c r="TB65" s="14"/>
      <c r="TC65" s="14"/>
      <c r="TD65" s="14"/>
      <c r="TE65" s="14"/>
      <c r="TF65" s="14"/>
      <c r="TG65" s="14"/>
      <c r="TH65" s="14"/>
      <c r="TI65" s="14"/>
      <c r="TJ65" s="14"/>
      <c r="TK65" s="14"/>
      <c r="TL65" s="14"/>
      <c r="TM65" s="14"/>
      <c r="TN65" s="14"/>
      <c r="TO65" s="14"/>
      <c r="TP65" s="14"/>
      <c r="TQ65" s="14"/>
      <c r="TR65" s="14"/>
      <c r="TS65" s="14"/>
      <c r="TT65" s="14"/>
      <c r="TU65" s="14"/>
      <c r="TV65" s="14"/>
      <c r="TW65" s="14"/>
      <c r="TX65" s="14"/>
      <c r="TY65" s="14"/>
      <c r="TZ65" s="14"/>
      <c r="UA65" s="14"/>
      <c r="UB65" s="14"/>
      <c r="UC65" s="14"/>
      <c r="UD65" s="14"/>
      <c r="UE65" s="14"/>
      <c r="UF65" s="14"/>
      <c r="UG65" s="14"/>
      <c r="UH65" s="14"/>
      <c r="UI65" s="14"/>
      <c r="UJ65" s="14"/>
      <c r="UK65" s="14"/>
      <c r="UL65" s="14"/>
      <c r="UM65" s="14"/>
      <c r="UN65" s="14"/>
      <c r="UO65" s="14"/>
      <c r="UP65" s="14"/>
      <c r="UQ65" s="14"/>
      <c r="UR65" s="14"/>
      <c r="US65" s="14"/>
      <c r="UT65" s="14"/>
      <c r="UU65" s="14"/>
      <c r="UV65" s="14"/>
      <c r="UW65" s="14"/>
      <c r="UX65" s="14"/>
      <c r="UY65" s="14"/>
      <c r="UZ65" s="14"/>
      <c r="VA65" s="14"/>
      <c r="VB65" s="14"/>
      <c r="VC65" s="14"/>
      <c r="VD65" s="14"/>
      <c r="VE65" s="14"/>
      <c r="VF65" s="14"/>
      <c r="VG65" s="14"/>
      <c r="VH65" s="14"/>
      <c r="VI65" s="14"/>
      <c r="VJ65" s="14"/>
      <c r="VK65" s="14"/>
      <c r="VL65" s="14"/>
      <c r="VM65" s="14"/>
      <c r="VN65" s="14"/>
      <c r="VO65" s="14"/>
      <c r="VP65" s="14"/>
      <c r="VQ65" s="14"/>
      <c r="VR65" s="14"/>
      <c r="VS65" s="14"/>
      <c r="VT65" s="14"/>
      <c r="VU65" s="14"/>
      <c r="VV65" s="14"/>
      <c r="VW65" s="14"/>
      <c r="VX65" s="14"/>
      <c r="VY65" s="14"/>
      <c r="VZ65" s="14"/>
      <c r="WA65" s="14"/>
      <c r="WB65" s="14"/>
      <c r="WC65" s="14"/>
      <c r="WD65" s="14"/>
      <c r="WE65" s="14"/>
      <c r="WF65" s="14"/>
      <c r="WG65" s="14"/>
      <c r="WH65" s="14"/>
      <c r="WI65" s="14"/>
      <c r="WJ65" s="14"/>
      <c r="WK65" s="14"/>
      <c r="WL65" s="14"/>
      <c r="WM65" s="14"/>
      <c r="WN65" s="14"/>
      <c r="WO65" s="14"/>
      <c r="WP65" s="14"/>
      <c r="WQ65" s="14"/>
      <c r="WR65" s="14"/>
      <c r="WS65" s="14"/>
      <c r="WT65" s="14"/>
      <c r="WU65" s="14"/>
      <c r="WV65" s="14"/>
      <c r="WW65" s="14"/>
      <c r="WX65" s="14"/>
      <c r="WY65" s="14"/>
      <c r="WZ65" s="14"/>
      <c r="XA65" s="14"/>
      <c r="XB65" s="14"/>
      <c r="XC65" s="14"/>
      <c r="XD65" s="14"/>
      <c r="XE65" s="14"/>
      <c r="XF65" s="14"/>
      <c r="XG65" s="14"/>
      <c r="XH65" s="14"/>
      <c r="XI65" s="14"/>
      <c r="XJ65" s="14"/>
      <c r="XK65" s="14"/>
      <c r="XL65" s="14"/>
      <c r="XM65" s="14"/>
      <c r="XN65" s="14"/>
      <c r="XO65" s="14"/>
      <c r="XP65" s="14"/>
      <c r="XQ65" s="14"/>
      <c r="XR65" s="14"/>
      <c r="XS65" s="14"/>
      <c r="XT65" s="14"/>
      <c r="XU65" s="14"/>
      <c r="XV65" s="14"/>
      <c r="XW65" s="14"/>
      <c r="XX65" s="14"/>
      <c r="XY65" s="14"/>
      <c r="XZ65" s="14"/>
      <c r="YA65" s="14"/>
      <c r="YB65" s="14"/>
      <c r="YC65" s="14"/>
      <c r="YD65" s="14"/>
      <c r="YE65" s="14"/>
      <c r="YF65" s="14"/>
      <c r="YG65" s="14"/>
      <c r="YH65" s="14"/>
      <c r="YI65" s="14"/>
      <c r="YJ65" s="14"/>
      <c r="YK65" s="14"/>
      <c r="YL65" s="14"/>
      <c r="YM65" s="14"/>
      <c r="YN65" s="14"/>
      <c r="YO65" s="14"/>
      <c r="YP65" s="14"/>
      <c r="YQ65" s="14"/>
      <c r="YR65" s="14"/>
      <c r="YS65" s="14"/>
      <c r="YT65" s="14"/>
      <c r="YU65" s="14"/>
      <c r="YV65" s="14"/>
      <c r="YW65" s="14"/>
      <c r="YX65" s="14"/>
      <c r="YY65" s="14"/>
      <c r="YZ65" s="14"/>
      <c r="ZA65" s="14"/>
      <c r="ZB65" s="14"/>
      <c r="ZC65" s="14"/>
      <c r="ZD65" s="14"/>
      <c r="ZE65" s="14"/>
      <c r="ZF65" s="14"/>
      <c r="ZG65" s="14"/>
      <c r="ZH65" s="14"/>
      <c r="ZI65" s="14"/>
      <c r="ZJ65" s="14"/>
      <c r="ZK65" s="14"/>
      <c r="ZL65" s="14"/>
      <c r="ZM65" s="14"/>
      <c r="ZN65" s="14"/>
      <c r="ZO65" s="14"/>
      <c r="ZP65" s="14"/>
      <c r="ZQ65" s="14"/>
      <c r="ZR65" s="14"/>
      <c r="ZS65" s="14"/>
      <c r="ZT65" s="14"/>
      <c r="ZU65" s="14"/>
      <c r="ZV65" s="14"/>
      <c r="ZW65" s="14"/>
      <c r="ZX65" s="14"/>
      <c r="ZY65" s="14"/>
      <c r="ZZ65" s="14"/>
      <c r="AAA65" s="14"/>
      <c r="AAB65" s="14"/>
      <c r="AAC65" s="14"/>
      <c r="AAD65" s="14"/>
      <c r="AAE65" s="14"/>
      <c r="AAF65" s="14"/>
      <c r="AAG65" s="14"/>
      <c r="AAH65" s="14"/>
      <c r="AAI65" s="14"/>
    </row>
    <row r="66" spans="1:711" s="13" customFormat="1" ht="16.149999999999999" customHeight="1" x14ac:dyDescent="0.2">
      <c r="A66" s="33"/>
      <c r="B66" s="113"/>
      <c r="C66" s="38" t="s">
        <v>5</v>
      </c>
      <c r="D66" s="39"/>
      <c r="E66" s="44"/>
      <c r="F66" s="44"/>
      <c r="G66" s="44"/>
      <c r="H66" s="44"/>
      <c r="I66" s="44"/>
      <c r="J66" s="80"/>
      <c r="K66" s="44"/>
      <c r="L66" s="44"/>
      <c r="M66" s="44"/>
      <c r="N66" s="44"/>
      <c r="O66" s="44"/>
      <c r="P66" s="26"/>
      <c r="Q66" s="26"/>
      <c r="R66" s="26"/>
      <c r="S66" s="26"/>
      <c r="T66" s="26"/>
      <c r="U66" s="26"/>
      <c r="V66" s="26"/>
      <c r="W66" s="26"/>
      <c r="X66" s="26"/>
      <c r="Y66" s="21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  <c r="IR66" s="14"/>
      <c r="IS66" s="14"/>
      <c r="IT66" s="14"/>
      <c r="IU66" s="14"/>
      <c r="IV66" s="14"/>
      <c r="IW66" s="14"/>
      <c r="IX66" s="14"/>
      <c r="IY66" s="14"/>
      <c r="IZ66" s="14"/>
      <c r="JA66" s="14"/>
      <c r="JB66" s="14"/>
      <c r="JC66" s="14"/>
      <c r="JD66" s="14"/>
      <c r="JE66" s="14"/>
      <c r="JF66" s="14"/>
      <c r="JG66" s="14"/>
      <c r="JH66" s="14"/>
      <c r="JI66" s="14"/>
      <c r="JJ66" s="14"/>
      <c r="JK66" s="14"/>
      <c r="JL66" s="14"/>
      <c r="JM66" s="14"/>
      <c r="JN66" s="14"/>
      <c r="JO66" s="14"/>
      <c r="JP66" s="14"/>
      <c r="JQ66" s="14"/>
      <c r="JR66" s="14"/>
      <c r="JS66" s="14"/>
      <c r="JT66" s="14"/>
      <c r="JU66" s="14"/>
      <c r="JV66" s="14"/>
      <c r="JW66" s="14"/>
      <c r="JX66" s="14"/>
      <c r="JY66" s="14"/>
      <c r="JZ66" s="14"/>
      <c r="KA66" s="14"/>
      <c r="KB66" s="14"/>
      <c r="KC66" s="14"/>
      <c r="KD66" s="14"/>
      <c r="KE66" s="14"/>
      <c r="KF66" s="14"/>
      <c r="KG66" s="14"/>
      <c r="KH66" s="14"/>
      <c r="KI66" s="14"/>
      <c r="KJ66" s="14"/>
      <c r="KK66" s="14"/>
      <c r="KL66" s="14"/>
      <c r="KM66" s="14"/>
      <c r="KN66" s="14"/>
      <c r="KO66" s="14"/>
      <c r="KP66" s="14"/>
      <c r="KQ66" s="14"/>
      <c r="KR66" s="14"/>
      <c r="KS66" s="14"/>
      <c r="KT66" s="14"/>
      <c r="KU66" s="14"/>
      <c r="KV66" s="14"/>
      <c r="KW66" s="14"/>
      <c r="KX66" s="14"/>
      <c r="KY66" s="14"/>
      <c r="KZ66" s="14"/>
      <c r="LA66" s="14"/>
      <c r="LB66" s="14"/>
      <c r="LC66" s="14"/>
      <c r="LD66" s="14"/>
      <c r="LE66" s="14"/>
      <c r="LF66" s="14"/>
      <c r="LG66" s="14"/>
      <c r="LH66" s="14"/>
      <c r="LI66" s="14"/>
      <c r="LJ66" s="14"/>
      <c r="LK66" s="14"/>
      <c r="LL66" s="14"/>
      <c r="LM66" s="14"/>
      <c r="LN66" s="14"/>
      <c r="LO66" s="14"/>
      <c r="LP66" s="14"/>
      <c r="LQ66" s="14"/>
      <c r="LR66" s="14"/>
      <c r="LS66" s="14"/>
      <c r="LT66" s="14"/>
      <c r="LU66" s="14"/>
      <c r="LV66" s="14"/>
      <c r="LW66" s="14"/>
      <c r="LX66" s="14"/>
      <c r="LY66" s="14"/>
      <c r="LZ66" s="14"/>
      <c r="MA66" s="14"/>
      <c r="MB66" s="14"/>
      <c r="MC66" s="14"/>
      <c r="MD66" s="14"/>
      <c r="ME66" s="14"/>
      <c r="MF66" s="14"/>
      <c r="MG66" s="14"/>
      <c r="MH66" s="14"/>
      <c r="MI66" s="14"/>
      <c r="MJ66" s="14"/>
      <c r="MK66" s="14"/>
      <c r="ML66" s="14"/>
      <c r="MM66" s="14"/>
      <c r="MN66" s="14"/>
      <c r="MO66" s="14"/>
      <c r="MP66" s="14"/>
      <c r="MQ66" s="14"/>
      <c r="MR66" s="14"/>
      <c r="MS66" s="14"/>
      <c r="MT66" s="14"/>
      <c r="MU66" s="14"/>
      <c r="MV66" s="14"/>
      <c r="MW66" s="14"/>
      <c r="MX66" s="14"/>
      <c r="MY66" s="14"/>
      <c r="MZ66" s="14"/>
      <c r="NA66" s="14"/>
      <c r="NB66" s="14"/>
      <c r="NC66" s="14"/>
      <c r="ND66" s="14"/>
      <c r="NE66" s="14"/>
      <c r="NF66" s="14"/>
      <c r="NG66" s="14"/>
      <c r="NH66" s="14"/>
      <c r="NI66" s="14"/>
      <c r="NJ66" s="14"/>
      <c r="NK66" s="14"/>
      <c r="NL66" s="14"/>
      <c r="NM66" s="14"/>
      <c r="NN66" s="14"/>
      <c r="NO66" s="14"/>
      <c r="NP66" s="14"/>
      <c r="NQ66" s="14"/>
      <c r="NR66" s="14"/>
      <c r="NS66" s="14"/>
      <c r="NT66" s="14"/>
      <c r="NU66" s="14"/>
      <c r="NV66" s="14"/>
      <c r="NW66" s="14"/>
      <c r="NX66" s="14"/>
      <c r="NY66" s="14"/>
      <c r="NZ66" s="14"/>
      <c r="OA66" s="14"/>
      <c r="OB66" s="14"/>
      <c r="OC66" s="14"/>
      <c r="OD66" s="14"/>
      <c r="OE66" s="14"/>
      <c r="OF66" s="14"/>
      <c r="OG66" s="14"/>
      <c r="OH66" s="14"/>
      <c r="OI66" s="14"/>
      <c r="OJ66" s="14"/>
      <c r="OK66" s="14"/>
      <c r="OL66" s="14"/>
      <c r="OM66" s="14"/>
      <c r="ON66" s="14"/>
      <c r="OO66" s="14"/>
      <c r="OP66" s="14"/>
      <c r="OQ66" s="14"/>
      <c r="OR66" s="14"/>
      <c r="OS66" s="14"/>
      <c r="OT66" s="14"/>
      <c r="OU66" s="14"/>
      <c r="OV66" s="14"/>
      <c r="OW66" s="14"/>
      <c r="OX66" s="14"/>
      <c r="OY66" s="14"/>
      <c r="OZ66" s="14"/>
      <c r="PA66" s="14"/>
      <c r="PB66" s="14"/>
      <c r="PC66" s="14"/>
      <c r="PD66" s="14"/>
      <c r="PE66" s="14"/>
      <c r="PF66" s="14"/>
      <c r="PG66" s="14"/>
      <c r="PH66" s="14"/>
      <c r="PI66" s="14"/>
      <c r="PJ66" s="14"/>
      <c r="PK66" s="14"/>
      <c r="PL66" s="14"/>
      <c r="PM66" s="14"/>
      <c r="PN66" s="14"/>
      <c r="PO66" s="14"/>
      <c r="PP66" s="14"/>
      <c r="PQ66" s="14"/>
      <c r="PR66" s="14"/>
      <c r="PS66" s="14"/>
      <c r="PT66" s="14"/>
      <c r="PU66" s="14"/>
      <c r="PV66" s="14"/>
      <c r="PW66" s="14"/>
      <c r="PX66" s="14"/>
      <c r="PY66" s="14"/>
      <c r="PZ66" s="14"/>
      <c r="QA66" s="14"/>
      <c r="QB66" s="14"/>
      <c r="QC66" s="14"/>
      <c r="QD66" s="14"/>
      <c r="QE66" s="14"/>
      <c r="QF66" s="14"/>
      <c r="QG66" s="14"/>
      <c r="QH66" s="14"/>
      <c r="QI66" s="14"/>
      <c r="QJ66" s="14"/>
      <c r="QK66" s="14"/>
      <c r="QL66" s="14"/>
      <c r="QM66" s="14"/>
      <c r="QN66" s="14"/>
      <c r="QO66" s="14"/>
      <c r="QP66" s="14"/>
      <c r="QQ66" s="14"/>
      <c r="QR66" s="14"/>
      <c r="QS66" s="14"/>
      <c r="QT66" s="14"/>
      <c r="QU66" s="14"/>
      <c r="QV66" s="14"/>
      <c r="QW66" s="14"/>
      <c r="QX66" s="14"/>
      <c r="QY66" s="14"/>
      <c r="QZ66" s="14"/>
      <c r="RA66" s="14"/>
      <c r="RB66" s="14"/>
      <c r="RC66" s="14"/>
      <c r="RD66" s="14"/>
      <c r="RE66" s="14"/>
      <c r="RF66" s="14"/>
      <c r="RG66" s="14"/>
      <c r="RH66" s="14"/>
      <c r="RI66" s="14"/>
      <c r="RJ66" s="14"/>
      <c r="RK66" s="14"/>
      <c r="RL66" s="14"/>
      <c r="RM66" s="14"/>
      <c r="RN66" s="14"/>
      <c r="RO66" s="14"/>
      <c r="RP66" s="14"/>
      <c r="RQ66" s="14"/>
      <c r="RR66" s="14"/>
      <c r="RS66" s="14"/>
      <c r="RT66" s="14"/>
      <c r="RU66" s="14"/>
      <c r="RV66" s="14"/>
      <c r="RW66" s="14"/>
      <c r="RX66" s="14"/>
      <c r="RY66" s="14"/>
      <c r="RZ66" s="14"/>
      <c r="SA66" s="14"/>
      <c r="SB66" s="14"/>
      <c r="SC66" s="14"/>
      <c r="SD66" s="14"/>
      <c r="SE66" s="14"/>
      <c r="SF66" s="14"/>
      <c r="SG66" s="14"/>
      <c r="SH66" s="14"/>
      <c r="SI66" s="14"/>
      <c r="SJ66" s="14"/>
      <c r="SK66" s="14"/>
      <c r="SL66" s="14"/>
      <c r="SM66" s="14"/>
      <c r="SN66" s="14"/>
      <c r="SO66" s="14"/>
      <c r="SP66" s="14"/>
      <c r="SQ66" s="14"/>
      <c r="SR66" s="14"/>
      <c r="SS66" s="14"/>
      <c r="ST66" s="14"/>
      <c r="SU66" s="14"/>
      <c r="SV66" s="14"/>
      <c r="SW66" s="14"/>
      <c r="SX66" s="14"/>
      <c r="SY66" s="14"/>
      <c r="SZ66" s="14"/>
      <c r="TA66" s="14"/>
      <c r="TB66" s="14"/>
      <c r="TC66" s="14"/>
      <c r="TD66" s="14"/>
      <c r="TE66" s="14"/>
      <c r="TF66" s="14"/>
      <c r="TG66" s="14"/>
      <c r="TH66" s="14"/>
      <c r="TI66" s="14"/>
      <c r="TJ66" s="14"/>
      <c r="TK66" s="14"/>
      <c r="TL66" s="14"/>
      <c r="TM66" s="14"/>
      <c r="TN66" s="14"/>
      <c r="TO66" s="14"/>
      <c r="TP66" s="14"/>
      <c r="TQ66" s="14"/>
      <c r="TR66" s="14"/>
      <c r="TS66" s="14"/>
      <c r="TT66" s="14"/>
      <c r="TU66" s="14"/>
      <c r="TV66" s="14"/>
      <c r="TW66" s="14"/>
      <c r="TX66" s="14"/>
      <c r="TY66" s="14"/>
      <c r="TZ66" s="14"/>
      <c r="UA66" s="14"/>
      <c r="UB66" s="14"/>
      <c r="UC66" s="14"/>
      <c r="UD66" s="14"/>
      <c r="UE66" s="14"/>
      <c r="UF66" s="14"/>
      <c r="UG66" s="14"/>
      <c r="UH66" s="14"/>
      <c r="UI66" s="14"/>
      <c r="UJ66" s="14"/>
      <c r="UK66" s="14"/>
      <c r="UL66" s="14"/>
      <c r="UM66" s="14"/>
      <c r="UN66" s="14"/>
      <c r="UO66" s="14"/>
      <c r="UP66" s="14"/>
      <c r="UQ66" s="14"/>
      <c r="UR66" s="14"/>
      <c r="US66" s="14"/>
      <c r="UT66" s="14"/>
      <c r="UU66" s="14"/>
      <c r="UV66" s="14"/>
      <c r="UW66" s="14"/>
      <c r="UX66" s="14"/>
      <c r="UY66" s="14"/>
      <c r="UZ66" s="14"/>
      <c r="VA66" s="14"/>
      <c r="VB66" s="14"/>
      <c r="VC66" s="14"/>
      <c r="VD66" s="14"/>
      <c r="VE66" s="14"/>
      <c r="VF66" s="14"/>
      <c r="VG66" s="14"/>
      <c r="VH66" s="14"/>
      <c r="VI66" s="14"/>
      <c r="VJ66" s="14"/>
      <c r="VK66" s="14"/>
      <c r="VL66" s="14"/>
      <c r="VM66" s="14"/>
      <c r="VN66" s="14"/>
      <c r="VO66" s="14"/>
      <c r="VP66" s="14"/>
      <c r="VQ66" s="14"/>
      <c r="VR66" s="14"/>
      <c r="VS66" s="14"/>
      <c r="VT66" s="14"/>
      <c r="VU66" s="14"/>
      <c r="VV66" s="14"/>
      <c r="VW66" s="14"/>
      <c r="VX66" s="14"/>
      <c r="VY66" s="14"/>
      <c r="VZ66" s="14"/>
      <c r="WA66" s="14"/>
      <c r="WB66" s="14"/>
      <c r="WC66" s="14"/>
      <c r="WD66" s="14"/>
      <c r="WE66" s="14"/>
      <c r="WF66" s="14"/>
      <c r="WG66" s="14"/>
      <c r="WH66" s="14"/>
      <c r="WI66" s="14"/>
      <c r="WJ66" s="14"/>
      <c r="WK66" s="14"/>
      <c r="WL66" s="14"/>
      <c r="WM66" s="14"/>
      <c r="WN66" s="14"/>
      <c r="WO66" s="14"/>
      <c r="WP66" s="14"/>
      <c r="WQ66" s="14"/>
      <c r="WR66" s="14"/>
      <c r="WS66" s="14"/>
      <c r="WT66" s="14"/>
      <c r="WU66" s="14"/>
      <c r="WV66" s="14"/>
      <c r="WW66" s="14"/>
      <c r="WX66" s="14"/>
      <c r="WY66" s="14"/>
      <c r="WZ66" s="14"/>
      <c r="XA66" s="14"/>
      <c r="XB66" s="14"/>
      <c r="XC66" s="14"/>
      <c r="XD66" s="14"/>
      <c r="XE66" s="14"/>
      <c r="XF66" s="14"/>
      <c r="XG66" s="14"/>
      <c r="XH66" s="14"/>
      <c r="XI66" s="14"/>
      <c r="XJ66" s="14"/>
      <c r="XK66" s="14"/>
      <c r="XL66" s="14"/>
      <c r="XM66" s="14"/>
      <c r="XN66" s="14"/>
      <c r="XO66" s="14"/>
      <c r="XP66" s="14"/>
      <c r="XQ66" s="14"/>
      <c r="XR66" s="14"/>
      <c r="XS66" s="14"/>
      <c r="XT66" s="14"/>
      <c r="XU66" s="14"/>
      <c r="XV66" s="14"/>
      <c r="XW66" s="14"/>
      <c r="XX66" s="14"/>
      <c r="XY66" s="14"/>
      <c r="XZ66" s="14"/>
      <c r="YA66" s="14"/>
      <c r="YB66" s="14"/>
      <c r="YC66" s="14"/>
      <c r="YD66" s="14"/>
      <c r="YE66" s="14"/>
      <c r="YF66" s="14"/>
      <c r="YG66" s="14"/>
      <c r="YH66" s="14"/>
      <c r="YI66" s="14"/>
      <c r="YJ66" s="14"/>
      <c r="YK66" s="14"/>
      <c r="YL66" s="14"/>
      <c r="YM66" s="14"/>
      <c r="YN66" s="14"/>
      <c r="YO66" s="14"/>
      <c r="YP66" s="14"/>
      <c r="YQ66" s="14"/>
      <c r="YR66" s="14"/>
      <c r="YS66" s="14"/>
      <c r="YT66" s="14"/>
      <c r="YU66" s="14"/>
      <c r="YV66" s="14"/>
      <c r="YW66" s="14"/>
      <c r="YX66" s="14"/>
      <c r="YY66" s="14"/>
      <c r="YZ66" s="14"/>
      <c r="ZA66" s="14"/>
      <c r="ZB66" s="14"/>
      <c r="ZC66" s="14"/>
      <c r="ZD66" s="14"/>
      <c r="ZE66" s="14"/>
      <c r="ZF66" s="14"/>
      <c r="ZG66" s="14"/>
      <c r="ZH66" s="14"/>
      <c r="ZI66" s="14"/>
      <c r="ZJ66" s="14"/>
      <c r="ZK66" s="14"/>
      <c r="ZL66" s="14"/>
      <c r="ZM66" s="14"/>
      <c r="ZN66" s="14"/>
      <c r="ZO66" s="14"/>
      <c r="ZP66" s="14"/>
      <c r="ZQ66" s="14"/>
      <c r="ZR66" s="14"/>
      <c r="ZS66" s="14"/>
      <c r="ZT66" s="14"/>
      <c r="ZU66" s="14"/>
      <c r="ZV66" s="14"/>
      <c r="ZW66" s="14"/>
      <c r="ZX66" s="14"/>
      <c r="ZY66" s="14"/>
      <c r="ZZ66" s="14"/>
      <c r="AAA66" s="14"/>
      <c r="AAB66" s="14"/>
      <c r="AAC66" s="14"/>
      <c r="AAD66" s="14"/>
      <c r="AAE66" s="14"/>
      <c r="AAF66" s="14"/>
      <c r="AAG66" s="14"/>
      <c r="AAH66" s="14"/>
      <c r="AAI66" s="14"/>
    </row>
    <row r="67" spans="1:711" ht="16.5" customHeight="1" x14ac:dyDescent="0.2">
      <c r="A67" s="32"/>
      <c r="B67" s="142" t="s">
        <v>117</v>
      </c>
      <c r="C67" s="35" t="s">
        <v>2</v>
      </c>
      <c r="D67" s="39">
        <f t="shared" ref="D67:D74" si="59">E67+F67+G67+H67+I67+J67+K67+L67+M67+N67+O67</f>
        <v>0</v>
      </c>
      <c r="E67" s="41">
        <f>E69+E68</f>
        <v>0</v>
      </c>
      <c r="F67" s="41">
        <f t="shared" ref="F67" si="60">F69+F68</f>
        <v>0</v>
      </c>
      <c r="G67" s="41">
        <f t="shared" ref="G67" si="61">G69+G68</f>
        <v>0</v>
      </c>
      <c r="H67" s="41">
        <f t="shared" ref="H67" si="62">H69+H68</f>
        <v>0</v>
      </c>
      <c r="I67" s="41">
        <f t="shared" ref="I67" si="63">I69+I68</f>
        <v>0</v>
      </c>
      <c r="J67" s="41">
        <f t="shared" ref="J67" si="64">J69+J68</f>
        <v>0</v>
      </c>
      <c r="K67" s="41">
        <f t="shared" ref="K67" si="65">K69+K68</f>
        <v>0</v>
      </c>
      <c r="L67" s="41">
        <f t="shared" ref="L67" si="66">L69+L68</f>
        <v>0</v>
      </c>
      <c r="M67" s="41">
        <f t="shared" ref="M67" si="67">M69+M68</f>
        <v>0</v>
      </c>
      <c r="N67" s="41">
        <f t="shared" ref="N67" si="68">N69+N68</f>
        <v>0</v>
      </c>
      <c r="O67" s="41">
        <f t="shared" ref="O67" si="69">O69+O68</f>
        <v>0</v>
      </c>
      <c r="P67" s="22"/>
      <c r="Q67" s="22"/>
      <c r="R67" s="22"/>
      <c r="S67" s="22"/>
      <c r="T67" s="22"/>
      <c r="U67" s="22"/>
      <c r="V67" s="22"/>
      <c r="W67" s="22"/>
      <c r="X67" s="22"/>
      <c r="Y67" s="15"/>
    </row>
    <row r="68" spans="1:711" ht="12.75" x14ac:dyDescent="0.2">
      <c r="A68" s="32"/>
      <c r="B68" s="143"/>
      <c r="C68" s="36" t="s">
        <v>3</v>
      </c>
      <c r="D68" s="39">
        <f t="shared" si="59"/>
        <v>0</v>
      </c>
      <c r="E68" s="44"/>
      <c r="F68" s="44"/>
      <c r="G68" s="44"/>
      <c r="H68" s="44"/>
      <c r="I68" s="44"/>
      <c r="J68" s="80"/>
      <c r="K68" s="45"/>
      <c r="L68" s="45"/>
      <c r="M68" s="45"/>
      <c r="N68" s="45"/>
      <c r="O68" s="45"/>
      <c r="P68" s="22"/>
      <c r="Q68" s="22"/>
      <c r="R68" s="22"/>
      <c r="S68" s="22"/>
      <c r="T68" s="22"/>
      <c r="U68" s="22"/>
      <c r="V68" s="22"/>
      <c r="W68" s="22"/>
      <c r="X68" s="22"/>
      <c r="Y68" s="15"/>
    </row>
    <row r="69" spans="1:711" ht="12.75" x14ac:dyDescent="0.2">
      <c r="A69" s="32"/>
      <c r="B69" s="143"/>
      <c r="C69" s="36" t="s">
        <v>4</v>
      </c>
      <c r="D69" s="39">
        <f t="shared" si="59"/>
        <v>0</v>
      </c>
      <c r="E69" s="44"/>
      <c r="F69" s="44"/>
      <c r="G69" s="44"/>
      <c r="H69" s="44"/>
      <c r="I69" s="44"/>
      <c r="J69" s="80"/>
      <c r="K69" s="45"/>
      <c r="L69" s="45"/>
      <c r="M69" s="45"/>
      <c r="N69" s="45"/>
      <c r="O69" s="45"/>
      <c r="P69" s="22"/>
      <c r="Q69" s="22"/>
      <c r="R69" s="22"/>
      <c r="S69" s="22"/>
      <c r="T69" s="22"/>
      <c r="U69" s="22"/>
      <c r="V69" s="22"/>
      <c r="W69" s="22"/>
      <c r="X69" s="22"/>
      <c r="Y69" s="15"/>
    </row>
    <row r="70" spans="1:711" ht="12.75" x14ac:dyDescent="0.2">
      <c r="A70" s="32"/>
      <c r="B70" s="143"/>
      <c r="C70" s="36" t="s">
        <v>5</v>
      </c>
      <c r="D70" s="39">
        <f t="shared" si="59"/>
        <v>0</v>
      </c>
      <c r="E70" s="44"/>
      <c r="F70" s="44"/>
      <c r="G70" s="44"/>
      <c r="H70" s="44"/>
      <c r="I70" s="44"/>
      <c r="J70" s="80"/>
      <c r="K70" s="45"/>
      <c r="L70" s="45"/>
      <c r="M70" s="45"/>
      <c r="N70" s="45"/>
      <c r="O70" s="45"/>
      <c r="P70" s="22"/>
      <c r="Q70" s="22"/>
      <c r="R70" s="22"/>
      <c r="S70" s="22"/>
      <c r="T70" s="22"/>
      <c r="U70" s="22"/>
      <c r="V70" s="22"/>
      <c r="W70" s="22"/>
      <c r="X70" s="22"/>
      <c r="Y70" s="15"/>
    </row>
    <row r="71" spans="1:711" ht="18.600000000000001" customHeight="1" x14ac:dyDescent="0.2">
      <c r="A71" s="32"/>
      <c r="B71" s="142" t="s">
        <v>112</v>
      </c>
      <c r="C71" s="35" t="s">
        <v>2</v>
      </c>
      <c r="D71" s="39">
        <f t="shared" si="59"/>
        <v>0</v>
      </c>
      <c r="E71" s="41">
        <f>E73+E72</f>
        <v>0</v>
      </c>
      <c r="F71" s="41">
        <f t="shared" ref="F71" si="70">F73+F72</f>
        <v>0</v>
      </c>
      <c r="G71" s="41">
        <f t="shared" ref="G71" si="71">G73+G72</f>
        <v>0</v>
      </c>
      <c r="H71" s="41">
        <f t="shared" ref="H71" si="72">H73+H72</f>
        <v>0</v>
      </c>
      <c r="I71" s="41">
        <f t="shared" ref="I71" si="73">I73+I72</f>
        <v>0</v>
      </c>
      <c r="J71" s="41">
        <f t="shared" ref="J71" si="74">J73+J72</f>
        <v>0</v>
      </c>
      <c r="K71" s="41">
        <f t="shared" ref="K71" si="75">K73+K72</f>
        <v>0</v>
      </c>
      <c r="L71" s="41">
        <f t="shared" ref="L71" si="76">L73+L72</f>
        <v>0</v>
      </c>
      <c r="M71" s="41">
        <f t="shared" ref="M71" si="77">M73+M72</f>
        <v>0</v>
      </c>
      <c r="N71" s="41">
        <f t="shared" ref="N71" si="78">N73+N72</f>
        <v>0</v>
      </c>
      <c r="O71" s="41">
        <f t="shared" ref="O71" si="79">O73+O72</f>
        <v>0</v>
      </c>
      <c r="P71" s="22"/>
      <c r="Q71" s="22"/>
      <c r="R71" s="22"/>
      <c r="S71" s="22"/>
      <c r="T71" s="22"/>
      <c r="U71" s="22"/>
      <c r="V71" s="22"/>
      <c r="W71" s="22"/>
      <c r="X71" s="22"/>
      <c r="Y71" s="15"/>
    </row>
    <row r="72" spans="1:711" ht="18.600000000000001" customHeight="1" x14ac:dyDescent="0.2">
      <c r="A72" s="32"/>
      <c r="B72" s="143"/>
      <c r="C72" s="36" t="s">
        <v>3</v>
      </c>
      <c r="D72" s="39">
        <f t="shared" si="59"/>
        <v>0</v>
      </c>
      <c r="E72" s="44"/>
      <c r="F72" s="44"/>
      <c r="G72" s="44"/>
      <c r="H72" s="44"/>
      <c r="I72" s="44"/>
      <c r="J72" s="80"/>
      <c r="K72" s="45"/>
      <c r="L72" s="45"/>
      <c r="M72" s="45"/>
      <c r="N72" s="45"/>
      <c r="O72" s="45"/>
      <c r="P72" s="22"/>
      <c r="Q72" s="22"/>
      <c r="R72" s="22"/>
      <c r="S72" s="22"/>
      <c r="T72" s="22"/>
      <c r="U72" s="22"/>
      <c r="V72" s="22"/>
      <c r="W72" s="22"/>
      <c r="X72" s="22"/>
      <c r="Y72" s="15"/>
    </row>
    <row r="73" spans="1:711" ht="18.600000000000001" customHeight="1" x14ac:dyDescent="0.2">
      <c r="A73" s="32"/>
      <c r="B73" s="143"/>
      <c r="C73" s="36" t="s">
        <v>4</v>
      </c>
      <c r="D73" s="39">
        <f t="shared" si="59"/>
        <v>0</v>
      </c>
      <c r="E73" s="44"/>
      <c r="F73" s="44"/>
      <c r="G73" s="44"/>
      <c r="H73" s="44"/>
      <c r="I73" s="44"/>
      <c r="J73" s="80"/>
      <c r="K73" s="45"/>
      <c r="L73" s="45"/>
      <c r="M73" s="45"/>
      <c r="N73" s="45"/>
      <c r="O73" s="45"/>
      <c r="P73" s="22"/>
      <c r="Q73" s="22"/>
      <c r="R73" s="22"/>
      <c r="S73" s="22"/>
      <c r="T73" s="22"/>
      <c r="U73" s="22"/>
      <c r="V73" s="22"/>
      <c r="W73" s="22"/>
      <c r="X73" s="22"/>
      <c r="Y73" s="15"/>
    </row>
    <row r="74" spans="1:711" ht="18.600000000000001" customHeight="1" x14ac:dyDescent="0.2">
      <c r="A74" s="32"/>
      <c r="B74" s="143"/>
      <c r="C74" s="36" t="s">
        <v>5</v>
      </c>
      <c r="D74" s="39">
        <f t="shared" si="59"/>
        <v>0</v>
      </c>
      <c r="E74" s="44"/>
      <c r="F74" s="44"/>
      <c r="G74" s="44"/>
      <c r="H74" s="44"/>
      <c r="I74" s="44"/>
      <c r="J74" s="80"/>
      <c r="K74" s="45"/>
      <c r="L74" s="45"/>
      <c r="M74" s="45"/>
      <c r="N74" s="45"/>
      <c r="O74" s="45"/>
      <c r="P74" s="22"/>
      <c r="Q74" s="22"/>
      <c r="R74" s="22"/>
      <c r="S74" s="22"/>
      <c r="T74" s="22"/>
      <c r="U74" s="22"/>
      <c r="V74" s="22"/>
      <c r="W74" s="22"/>
      <c r="X74" s="22"/>
      <c r="Y74" s="15"/>
    </row>
    <row r="75" spans="1:711" ht="18.600000000000001" customHeight="1" x14ac:dyDescent="0.2">
      <c r="A75" s="32"/>
      <c r="B75" s="141" t="s">
        <v>128</v>
      </c>
      <c r="C75" s="81" t="s">
        <v>2</v>
      </c>
      <c r="D75" s="39">
        <f>SUM(I75++J75+K75)</f>
        <v>3000</v>
      </c>
      <c r="E75" s="44"/>
      <c r="F75" s="44"/>
      <c r="G75" s="44"/>
      <c r="H75" s="41"/>
      <c r="I75" s="41">
        <v>0</v>
      </c>
      <c r="J75" s="92">
        <v>0</v>
      </c>
      <c r="K75" s="42">
        <v>3000</v>
      </c>
      <c r="L75" s="42">
        <v>0</v>
      </c>
      <c r="M75" s="42">
        <v>0</v>
      </c>
      <c r="N75" s="42">
        <v>0</v>
      </c>
      <c r="O75" s="42">
        <v>0</v>
      </c>
      <c r="P75" s="22"/>
      <c r="Q75" s="22"/>
      <c r="R75" s="22"/>
      <c r="S75" s="22"/>
      <c r="T75" s="22"/>
      <c r="U75" s="22"/>
      <c r="V75" s="22"/>
      <c r="W75" s="22"/>
      <c r="X75" s="22"/>
      <c r="Y75" s="15"/>
    </row>
    <row r="76" spans="1:711" ht="18.600000000000001" customHeight="1" x14ac:dyDescent="0.2">
      <c r="A76" s="32"/>
      <c r="B76" s="141"/>
      <c r="C76" s="36" t="s">
        <v>3</v>
      </c>
      <c r="D76" s="39"/>
      <c r="E76" s="44"/>
      <c r="F76" s="44"/>
      <c r="G76" s="44"/>
      <c r="H76" s="44"/>
      <c r="I76" s="44"/>
      <c r="J76" s="80"/>
      <c r="K76" s="45"/>
      <c r="L76" s="45"/>
      <c r="M76" s="45"/>
      <c r="N76" s="45"/>
      <c r="O76" s="45"/>
      <c r="P76" s="22"/>
      <c r="Q76" s="22"/>
      <c r="R76" s="22"/>
      <c r="S76" s="22"/>
      <c r="T76" s="22"/>
      <c r="U76" s="22"/>
      <c r="V76" s="22"/>
      <c r="W76" s="22"/>
      <c r="X76" s="22"/>
      <c r="Y76" s="15"/>
    </row>
    <row r="77" spans="1:711" ht="18.600000000000001" customHeight="1" x14ac:dyDescent="0.2">
      <c r="A77" s="32"/>
      <c r="B77" s="141"/>
      <c r="C77" s="36" t="s">
        <v>4</v>
      </c>
      <c r="D77" s="39">
        <f>SUM(I77++J77+K77)</f>
        <v>3000</v>
      </c>
      <c r="E77" s="44"/>
      <c r="F77" s="44"/>
      <c r="G77" s="44"/>
      <c r="H77" s="41"/>
      <c r="I77" s="41">
        <v>0</v>
      </c>
      <c r="J77" s="92">
        <v>0</v>
      </c>
      <c r="K77" s="42">
        <v>3000</v>
      </c>
      <c r="L77" s="42">
        <v>0</v>
      </c>
      <c r="M77" s="42">
        <v>0</v>
      </c>
      <c r="N77" s="42">
        <v>0</v>
      </c>
      <c r="O77" s="42">
        <v>0</v>
      </c>
      <c r="P77" s="22"/>
      <c r="Q77" s="22"/>
      <c r="R77" s="22"/>
      <c r="S77" s="22"/>
      <c r="T77" s="22"/>
      <c r="U77" s="22"/>
      <c r="V77" s="22"/>
      <c r="W77" s="22"/>
      <c r="X77" s="22"/>
      <c r="Y77" s="15"/>
    </row>
    <row r="78" spans="1:711" ht="18.600000000000001" customHeight="1" x14ac:dyDescent="0.2">
      <c r="A78" s="32"/>
      <c r="B78" s="141"/>
      <c r="C78" s="36" t="s">
        <v>5</v>
      </c>
      <c r="D78" s="39"/>
      <c r="E78" s="44"/>
      <c r="F78" s="44"/>
      <c r="G78" s="44"/>
      <c r="H78" s="44"/>
      <c r="I78" s="44"/>
      <c r="J78" s="80"/>
      <c r="K78" s="45"/>
      <c r="L78" s="45"/>
      <c r="M78" s="45"/>
      <c r="N78" s="45"/>
      <c r="O78" s="45"/>
      <c r="P78" s="22"/>
      <c r="Q78" s="22"/>
      <c r="R78" s="22"/>
      <c r="S78" s="22"/>
      <c r="T78" s="22"/>
      <c r="U78" s="22"/>
      <c r="V78" s="22"/>
      <c r="W78" s="22"/>
      <c r="X78" s="22"/>
      <c r="Y78" s="15"/>
    </row>
    <row r="79" spans="1:711" ht="16.5" customHeight="1" x14ac:dyDescent="0.2">
      <c r="A79" s="32"/>
      <c r="B79" s="142" t="s">
        <v>135</v>
      </c>
      <c r="C79" s="36" t="s">
        <v>2</v>
      </c>
      <c r="D79" s="39"/>
      <c r="E79" s="44"/>
      <c r="F79" s="44"/>
      <c r="G79" s="44"/>
      <c r="H79" s="44"/>
      <c r="I79" s="44"/>
      <c r="J79" s="80"/>
      <c r="K79" s="45"/>
      <c r="L79" s="45"/>
      <c r="M79" s="45"/>
      <c r="N79" s="45"/>
      <c r="O79" s="45"/>
      <c r="P79" s="22"/>
      <c r="Q79" s="22"/>
      <c r="R79" s="22"/>
      <c r="S79" s="22"/>
      <c r="T79" s="22"/>
      <c r="U79" s="22"/>
      <c r="V79" s="22"/>
      <c r="W79" s="22"/>
      <c r="X79" s="22"/>
      <c r="Y79" s="15"/>
    </row>
    <row r="80" spans="1:711" ht="14.25" customHeight="1" x14ac:dyDescent="0.2">
      <c r="A80" s="32"/>
      <c r="B80" s="143"/>
      <c r="C80" s="36" t="s">
        <v>3</v>
      </c>
      <c r="D80" s="39"/>
      <c r="E80" s="44"/>
      <c r="F80" s="44"/>
      <c r="G80" s="44"/>
      <c r="H80" s="44"/>
      <c r="I80" s="44"/>
      <c r="J80" s="80"/>
      <c r="K80" s="45"/>
      <c r="L80" s="45"/>
      <c r="M80" s="45"/>
      <c r="N80" s="45"/>
      <c r="O80" s="45"/>
      <c r="P80" s="22"/>
      <c r="Q80" s="22"/>
      <c r="R80" s="22"/>
      <c r="S80" s="22"/>
      <c r="T80" s="22"/>
      <c r="U80" s="22"/>
      <c r="V80" s="22"/>
      <c r="W80" s="22"/>
      <c r="X80" s="22"/>
      <c r="Y80" s="15"/>
    </row>
    <row r="81" spans="1:25" ht="18" customHeight="1" x14ac:dyDescent="0.2">
      <c r="A81" s="32"/>
      <c r="B81" s="143"/>
      <c r="C81" s="36" t="s">
        <v>4</v>
      </c>
      <c r="D81" s="39"/>
      <c r="E81" s="44"/>
      <c r="F81" s="44"/>
      <c r="G81" s="44"/>
      <c r="H81" s="44"/>
      <c r="I81" s="44"/>
      <c r="J81" s="80"/>
      <c r="K81" s="45"/>
      <c r="L81" s="45"/>
      <c r="M81" s="45"/>
      <c r="N81" s="45"/>
      <c r="O81" s="45"/>
      <c r="P81" s="22"/>
      <c r="Q81" s="22"/>
      <c r="R81" s="22"/>
      <c r="S81" s="22"/>
      <c r="T81" s="22"/>
      <c r="U81" s="22"/>
      <c r="V81" s="22"/>
      <c r="W81" s="22"/>
      <c r="X81" s="22"/>
      <c r="Y81" s="15"/>
    </row>
    <row r="82" spans="1:25" ht="14.25" customHeight="1" x14ac:dyDescent="0.2">
      <c r="A82" s="32"/>
      <c r="B82" s="144"/>
      <c r="C82" s="36" t="s">
        <v>5</v>
      </c>
      <c r="D82" s="39"/>
      <c r="E82" s="44"/>
      <c r="F82" s="44"/>
      <c r="G82" s="44"/>
      <c r="H82" s="44"/>
      <c r="I82" s="44"/>
      <c r="J82" s="80"/>
      <c r="K82" s="45"/>
      <c r="L82" s="45"/>
      <c r="M82" s="45"/>
      <c r="N82" s="45"/>
      <c r="O82" s="45"/>
      <c r="P82" s="22"/>
      <c r="Q82" s="22"/>
      <c r="R82" s="22"/>
      <c r="S82" s="22"/>
      <c r="T82" s="22"/>
      <c r="U82" s="22"/>
      <c r="V82" s="22"/>
      <c r="W82" s="22"/>
      <c r="X82" s="22"/>
      <c r="Y82" s="15"/>
    </row>
    <row r="83" spans="1:25" ht="35.25" customHeight="1" x14ac:dyDescent="0.2">
      <c r="A83" s="32"/>
      <c r="B83" s="109" t="s">
        <v>139</v>
      </c>
      <c r="C83" s="36" t="s">
        <v>4</v>
      </c>
      <c r="D83" s="39"/>
      <c r="E83" s="44"/>
      <c r="F83" s="44"/>
      <c r="G83" s="44"/>
      <c r="H83" s="44"/>
      <c r="I83" s="44"/>
      <c r="J83" s="80"/>
      <c r="K83" s="45">
        <v>46.4</v>
      </c>
      <c r="L83" s="45"/>
      <c r="M83" s="45"/>
      <c r="N83" s="45"/>
      <c r="O83" s="45"/>
      <c r="P83" s="22"/>
      <c r="Q83" s="22"/>
      <c r="R83" s="22"/>
      <c r="S83" s="22"/>
      <c r="T83" s="22"/>
      <c r="U83" s="22"/>
      <c r="V83" s="22"/>
      <c r="W83" s="22"/>
      <c r="X83" s="22"/>
      <c r="Y83" s="15"/>
    </row>
    <row r="84" spans="1:25" ht="15" customHeight="1" x14ac:dyDescent="0.2">
      <c r="A84" s="32"/>
      <c r="B84" s="157" t="s">
        <v>73</v>
      </c>
      <c r="C84" s="35" t="s">
        <v>2</v>
      </c>
      <c r="D84" s="39">
        <f>SUM(E84+F84+G84+H84+I84+J84+K84)</f>
        <v>65589.194959999993</v>
      </c>
      <c r="E84" s="46">
        <f>E9+E17+E21+E25+E30+E34+E38+E42+E46+E50+E13+E67+E71</f>
        <v>5142.4560000000001</v>
      </c>
      <c r="F84" s="46">
        <f>F9+F17+F21+F25+F30+F34+F38+F42+F46+F50+F13+F67+F71+F55+F59</f>
        <v>4137.1659600000003</v>
      </c>
      <c r="G84" s="46">
        <v>11696.28</v>
      </c>
      <c r="H84" s="46">
        <v>10735.91</v>
      </c>
      <c r="I84" s="46">
        <f>I63+I59+I50+I46+I42+I38+I34+I30+I25+I21+I17+I9</f>
        <v>14165.242999999999</v>
      </c>
      <c r="J84" s="46">
        <v>16665.740000000002</v>
      </c>
      <c r="K84" s="39">
        <v>3046.4</v>
      </c>
      <c r="L84" s="39">
        <f>L9+L17+L21+L25+L30+L34+L38+L42+L46+L50+L13+L67+L71</f>
        <v>0</v>
      </c>
      <c r="M84" s="39">
        <f>M9+M17+M21+M25+M30+M34+M38+M42+M46+M50+M13+M67+M71</f>
        <v>0</v>
      </c>
      <c r="N84" s="39">
        <f>N9+N17+N21+N25+N30+N34+N38+N42+N46+N50+N13+N67+N71</f>
        <v>0</v>
      </c>
      <c r="O84" s="39">
        <f>O9+O17+O21+O25+O30+O34+O38+O42+O46+O50+O13+O67+O71</f>
        <v>0</v>
      </c>
      <c r="P84" s="22"/>
      <c r="Q84" s="22"/>
      <c r="R84" s="22"/>
      <c r="S84" s="22"/>
      <c r="T84" s="22"/>
      <c r="U84" s="22"/>
      <c r="V84" s="22"/>
      <c r="W84" s="22"/>
      <c r="X84" s="22"/>
      <c r="Y84" s="15"/>
    </row>
    <row r="85" spans="1:25" ht="15" customHeight="1" x14ac:dyDescent="0.2">
      <c r="A85" s="32"/>
      <c r="B85" s="158"/>
      <c r="C85" s="36" t="s">
        <v>3</v>
      </c>
      <c r="D85" s="39">
        <f>SUM(E85+F85+G85+H85+I85+J85)</f>
        <v>1807.07</v>
      </c>
      <c r="E85" s="46">
        <f>E10+E14+E18+E22+E26+E31+E35+E39+E43+E47+E51+E68+E72</f>
        <v>0</v>
      </c>
      <c r="F85" s="46">
        <f>F10+F14+F18+F22+F26+F31+F35+F39+F43+F47+F51+F68+F72</f>
        <v>0</v>
      </c>
      <c r="G85" s="46">
        <f>G10+G14+G18+G22+G26+G31+G35+G39+G43+G47+G51+G68+G72</f>
        <v>0</v>
      </c>
      <c r="H85" s="46"/>
      <c r="I85" s="46">
        <v>0</v>
      </c>
      <c r="J85" s="47">
        <v>1807.07</v>
      </c>
      <c r="K85" s="39">
        <f>K10+K14+K18+K22+K26+K31+K35+K39+K43+K47+K51+K68+K72</f>
        <v>0</v>
      </c>
      <c r="L85" s="39">
        <f>L10+L14+L18+L22+L26+L31+L35+L39+L43+L47+L51+L68+L72</f>
        <v>0</v>
      </c>
      <c r="M85" s="39">
        <f>M10+M14+M18+M22+M26+M31+M35+M39+M43+M47+M51+M68+M72</f>
        <v>0</v>
      </c>
      <c r="N85" s="39">
        <f>N10+N14+N18+N22+N26+N31+N35+N39+N43+N47+N51+N68+N72</f>
        <v>0</v>
      </c>
      <c r="O85" s="39">
        <f>O10+O14+O18+O22+O26+O31+O35+O39+O43+O47+O51+O68+O72</f>
        <v>0</v>
      </c>
      <c r="P85" s="22"/>
      <c r="Q85" s="22"/>
      <c r="R85" s="22"/>
      <c r="S85" s="22"/>
      <c r="T85" s="22"/>
      <c r="U85" s="22"/>
      <c r="V85" s="22"/>
      <c r="W85" s="22"/>
      <c r="X85" s="22"/>
      <c r="Y85" s="15"/>
    </row>
    <row r="86" spans="1:25" ht="15" customHeight="1" x14ac:dyDescent="0.2">
      <c r="A86" s="32"/>
      <c r="B86" s="158"/>
      <c r="C86" s="36" t="s">
        <v>4</v>
      </c>
      <c r="D86" s="39">
        <f>SUM(E86+F86+G86+H86+I86+J86+K86)</f>
        <v>63782.124960000001</v>
      </c>
      <c r="E86" s="46">
        <f>E11+E15+E19+E23+E27+E32+E36+E40+E44+E48+E52+E69+E73</f>
        <v>5142.4560000000001</v>
      </c>
      <c r="F86" s="66">
        <f>F11+F15+F19+F23+F27+F32+F36+F40+F44+F48+F52+F69+F73+F57+F61</f>
        <v>4137.1659600000003</v>
      </c>
      <c r="G86" s="46">
        <v>11696.28</v>
      </c>
      <c r="H86" s="46">
        <v>10735.91</v>
      </c>
      <c r="I86" s="46">
        <f>I65+I61+I52+I48+I44+I40+I36+I32+I27+I23+I19+I11</f>
        <v>14165.242999999999</v>
      </c>
      <c r="J86" s="47">
        <v>14858.67</v>
      </c>
      <c r="K86" s="39">
        <v>3046.4</v>
      </c>
      <c r="L86" s="39">
        <f>L11+L15+L19+L23+L27+L32+L36+L40+L44+L48+L52+L69+L73</f>
        <v>0</v>
      </c>
      <c r="M86" s="39">
        <f>M11+M15+M19+M23+M27+M32+M36+M40+M44+M48+M52+M69+M73</f>
        <v>0</v>
      </c>
      <c r="N86" s="39">
        <f>N11+N15+N19+N23+N27+N32+N36+N40+N44+N48+N52+N69+N73</f>
        <v>0</v>
      </c>
      <c r="O86" s="39">
        <f>O11+O15+O19+O23+O27+O32+O36+O40+O44+O48+O52+O69+O73</f>
        <v>0</v>
      </c>
      <c r="P86" s="22"/>
      <c r="Q86" s="22"/>
      <c r="R86" s="22"/>
      <c r="S86" s="22"/>
      <c r="T86" s="22"/>
      <c r="U86" s="22"/>
      <c r="V86" s="22"/>
      <c r="W86" s="22"/>
      <c r="X86" s="22"/>
      <c r="Y86" s="15"/>
    </row>
    <row r="87" spans="1:25" ht="15" customHeight="1" x14ac:dyDescent="0.2">
      <c r="A87" s="32"/>
      <c r="B87" s="158"/>
      <c r="C87" s="36" t="s">
        <v>5</v>
      </c>
      <c r="D87" s="39">
        <f>E87+F87+G87+H87+I87+J87+K87+L87+M87+N87+O87</f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93"/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22"/>
      <c r="Q87" s="22"/>
      <c r="R87" s="22"/>
      <c r="S87" s="22"/>
      <c r="T87" s="22"/>
      <c r="U87" s="22"/>
      <c r="V87" s="22"/>
      <c r="W87" s="22"/>
      <c r="X87" s="22"/>
      <c r="Y87" s="15"/>
    </row>
    <row r="88" spans="1:25" ht="15.75" x14ac:dyDescent="0.2">
      <c r="A88" s="32"/>
      <c r="B88" s="114" t="s">
        <v>98</v>
      </c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6"/>
      <c r="P88" s="22"/>
      <c r="Q88" s="22"/>
      <c r="R88" s="22"/>
      <c r="S88" s="22"/>
      <c r="T88" s="22"/>
      <c r="U88" s="22"/>
      <c r="V88" s="22"/>
      <c r="W88" s="22"/>
      <c r="X88" s="22"/>
      <c r="Y88" s="15"/>
    </row>
    <row r="89" spans="1:25" ht="22.9" customHeight="1" x14ac:dyDescent="0.2">
      <c r="A89" s="32"/>
      <c r="B89" s="111" t="s">
        <v>81</v>
      </c>
      <c r="C89" s="37" t="s">
        <v>2</v>
      </c>
      <c r="D89" s="46">
        <f>SUM(E89+F89+G89+H89+I89+J89)</f>
        <v>4658.3150000000005</v>
      </c>
      <c r="E89" s="37">
        <v>93.96</v>
      </c>
      <c r="F89" s="37">
        <v>285.43</v>
      </c>
      <c r="G89" s="37">
        <v>3768</v>
      </c>
      <c r="H89" s="37">
        <v>9.0150000000000006</v>
      </c>
      <c r="I89" s="37">
        <f t="shared" ref="I89:O89" si="80">I90+I91</f>
        <v>0</v>
      </c>
      <c r="J89" s="37">
        <v>501.91</v>
      </c>
      <c r="K89" s="37">
        <f t="shared" si="80"/>
        <v>0</v>
      </c>
      <c r="L89" s="37">
        <f t="shared" si="80"/>
        <v>0</v>
      </c>
      <c r="M89" s="37">
        <f t="shared" si="80"/>
        <v>0</v>
      </c>
      <c r="N89" s="37">
        <f t="shared" si="80"/>
        <v>0</v>
      </c>
      <c r="O89" s="37">
        <f t="shared" si="80"/>
        <v>0</v>
      </c>
      <c r="P89" s="22"/>
      <c r="Q89" s="22"/>
      <c r="R89" s="22"/>
      <c r="S89" s="22"/>
      <c r="T89" s="22"/>
      <c r="U89" s="22"/>
      <c r="V89" s="22"/>
      <c r="W89" s="22"/>
      <c r="X89" s="22"/>
      <c r="Y89" s="15"/>
    </row>
    <row r="90" spans="1:25" ht="22.9" customHeight="1" x14ac:dyDescent="0.2">
      <c r="A90" s="32"/>
      <c r="B90" s="112"/>
      <c r="C90" s="38" t="s">
        <v>3</v>
      </c>
      <c r="D90" s="47">
        <f t="shared" ref="D90:D107" si="81">E90+F90+G90+H90+I90+J90+K90+L90+M90+N90+O90</f>
        <v>0</v>
      </c>
      <c r="E90" s="38"/>
      <c r="F90" s="38"/>
      <c r="G90" s="38">
        <v>0</v>
      </c>
      <c r="H90" s="38"/>
      <c r="I90" s="38"/>
      <c r="J90" s="94"/>
      <c r="K90" s="38"/>
      <c r="L90" s="38"/>
      <c r="M90" s="38"/>
      <c r="N90" s="38"/>
      <c r="O90" s="38"/>
      <c r="P90" s="22"/>
      <c r="Q90" s="22"/>
      <c r="R90" s="22"/>
      <c r="S90" s="22"/>
      <c r="T90" s="22"/>
      <c r="U90" s="22"/>
      <c r="V90" s="22"/>
      <c r="W90" s="22"/>
      <c r="X90" s="22"/>
      <c r="Y90" s="15"/>
    </row>
    <row r="91" spans="1:25" ht="22.9" customHeight="1" x14ac:dyDescent="0.2">
      <c r="A91" s="32"/>
      <c r="B91" s="112"/>
      <c r="C91" s="38" t="s">
        <v>4</v>
      </c>
      <c r="D91" s="47">
        <f>SUM(E91+F91+G91+H91+I91+J91)</f>
        <v>1325.59</v>
      </c>
      <c r="E91" s="38">
        <v>93.96</v>
      </c>
      <c r="F91" s="86">
        <v>285.42500000000001</v>
      </c>
      <c r="G91" s="38">
        <v>435.28</v>
      </c>
      <c r="H91" s="38">
        <v>9.0150000000000006</v>
      </c>
      <c r="I91" s="38"/>
      <c r="J91" s="94">
        <v>501.91</v>
      </c>
      <c r="K91" s="38"/>
      <c r="L91" s="38"/>
      <c r="M91" s="38"/>
      <c r="N91" s="38"/>
      <c r="O91" s="38"/>
      <c r="P91" s="22"/>
      <c r="Q91" s="22"/>
      <c r="R91" s="22"/>
      <c r="S91" s="22"/>
      <c r="T91" s="22"/>
      <c r="U91" s="22"/>
      <c r="V91" s="22"/>
      <c r="W91" s="22"/>
      <c r="X91" s="22"/>
      <c r="Y91" s="15"/>
    </row>
    <row r="92" spans="1:25" ht="15.75" customHeight="1" x14ac:dyDescent="0.2">
      <c r="A92" s="32"/>
      <c r="B92" s="111" t="s">
        <v>84</v>
      </c>
      <c r="C92" s="37" t="s">
        <v>2</v>
      </c>
      <c r="D92" s="46">
        <f>SUM(E92+F92+G92+H92+I92+J92)</f>
        <v>1031.5829999999999</v>
      </c>
      <c r="E92" s="37">
        <v>41.75</v>
      </c>
      <c r="F92" s="37">
        <v>18.8</v>
      </c>
      <c r="G92" s="37">
        <v>843.06299999999999</v>
      </c>
      <c r="H92" s="37">
        <v>110.8</v>
      </c>
      <c r="I92" s="37">
        <f t="shared" ref="I92:O92" si="82">I93+I94+I95</f>
        <v>0</v>
      </c>
      <c r="J92" s="37">
        <v>17.170000000000002</v>
      </c>
      <c r="K92" s="37">
        <f t="shared" si="82"/>
        <v>0</v>
      </c>
      <c r="L92" s="37">
        <f t="shared" si="82"/>
        <v>0</v>
      </c>
      <c r="M92" s="37">
        <f t="shared" si="82"/>
        <v>0</v>
      </c>
      <c r="N92" s="37">
        <f t="shared" si="82"/>
        <v>0</v>
      </c>
      <c r="O92" s="37">
        <f t="shared" si="82"/>
        <v>0</v>
      </c>
      <c r="P92" s="22"/>
      <c r="Q92" s="22"/>
      <c r="R92" s="22"/>
      <c r="S92" s="22"/>
      <c r="T92" s="22"/>
      <c r="U92" s="22"/>
      <c r="V92" s="22"/>
      <c r="W92" s="22"/>
      <c r="X92" s="22"/>
      <c r="Y92" s="15"/>
    </row>
    <row r="93" spans="1:25" ht="12.75" x14ac:dyDescent="0.2">
      <c r="A93" s="32"/>
      <c r="B93" s="112"/>
      <c r="C93" s="38" t="s">
        <v>3</v>
      </c>
      <c r="D93" s="47">
        <f t="shared" si="81"/>
        <v>0</v>
      </c>
      <c r="E93" s="38"/>
      <c r="F93" s="38"/>
      <c r="G93" s="38"/>
      <c r="H93" s="38"/>
      <c r="I93" s="38"/>
      <c r="J93" s="94"/>
      <c r="K93" s="38"/>
      <c r="L93" s="38"/>
      <c r="M93" s="38"/>
      <c r="N93" s="38"/>
      <c r="O93" s="38"/>
      <c r="P93" s="22"/>
      <c r="Q93" s="22"/>
      <c r="R93" s="22"/>
      <c r="S93" s="22"/>
      <c r="T93" s="22"/>
      <c r="U93" s="22"/>
      <c r="V93" s="22"/>
      <c r="W93" s="22"/>
      <c r="X93" s="22"/>
      <c r="Y93" s="15"/>
    </row>
    <row r="94" spans="1:25" ht="12.75" x14ac:dyDescent="0.2">
      <c r="A94" s="32"/>
      <c r="B94" s="112"/>
      <c r="C94" s="38" t="s">
        <v>4</v>
      </c>
      <c r="D94" s="47">
        <f>SUM(E94+F94+G94+H94+I94+J94)</f>
        <v>1031.5775799999999</v>
      </c>
      <c r="E94" s="38">
        <v>41.746000000000002</v>
      </c>
      <c r="F94" s="44">
        <v>18.798580000000001</v>
      </c>
      <c r="G94" s="38">
        <v>843.06299999999999</v>
      </c>
      <c r="H94" s="38">
        <v>110.8</v>
      </c>
      <c r="I94" s="38"/>
      <c r="J94" s="94">
        <v>17.170000000000002</v>
      </c>
      <c r="K94" s="38"/>
      <c r="L94" s="38"/>
      <c r="M94" s="38"/>
      <c r="N94" s="38"/>
      <c r="O94" s="38"/>
      <c r="P94" s="22"/>
      <c r="Q94" s="22"/>
      <c r="R94" s="22"/>
      <c r="S94" s="22"/>
      <c r="T94" s="22"/>
      <c r="U94" s="22"/>
      <c r="V94" s="22"/>
      <c r="W94" s="22"/>
      <c r="X94" s="22"/>
      <c r="Y94" s="15"/>
    </row>
    <row r="95" spans="1:25" ht="12.75" x14ac:dyDescent="0.2">
      <c r="A95" s="32"/>
      <c r="B95" s="112"/>
      <c r="C95" s="38" t="s">
        <v>5</v>
      </c>
      <c r="D95" s="47">
        <f t="shared" si="81"/>
        <v>0</v>
      </c>
      <c r="E95" s="38"/>
      <c r="F95" s="38"/>
      <c r="G95" s="38"/>
      <c r="H95" s="38"/>
      <c r="I95" s="38"/>
      <c r="J95" s="94"/>
      <c r="K95" s="38"/>
      <c r="L95" s="38"/>
      <c r="M95" s="38"/>
      <c r="N95" s="38"/>
      <c r="O95" s="38"/>
      <c r="P95" s="22"/>
      <c r="Q95" s="22"/>
      <c r="R95" s="22"/>
      <c r="S95" s="22"/>
      <c r="T95" s="22"/>
      <c r="U95" s="22"/>
      <c r="V95" s="22"/>
      <c r="W95" s="22"/>
      <c r="X95" s="22"/>
      <c r="Y95" s="15"/>
    </row>
    <row r="96" spans="1:25" ht="15" customHeight="1" x14ac:dyDescent="0.2">
      <c r="A96" s="32"/>
      <c r="B96" s="111" t="s">
        <v>83</v>
      </c>
      <c r="C96" s="37" t="s">
        <v>2</v>
      </c>
      <c r="D96" s="46">
        <f>SUM(E96+F96+G96+H96+I96+J96)</f>
        <v>22351.971000000001</v>
      </c>
      <c r="E96" s="37">
        <f>E97+E98+E99</f>
        <v>1282.9000000000001</v>
      </c>
      <c r="F96" s="37">
        <v>1333.07</v>
      </c>
      <c r="G96" s="37">
        <v>6380.9</v>
      </c>
      <c r="H96" s="37">
        <v>8110.7510000000002</v>
      </c>
      <c r="I96" s="37">
        <v>3168.01</v>
      </c>
      <c r="J96" s="37">
        <v>2076.34</v>
      </c>
      <c r="K96" s="37">
        <f t="shared" ref="K96:O96" si="83">K97+K98+K99</f>
        <v>0</v>
      </c>
      <c r="L96" s="37">
        <f t="shared" si="83"/>
        <v>0</v>
      </c>
      <c r="M96" s="37">
        <f t="shared" si="83"/>
        <v>0</v>
      </c>
      <c r="N96" s="37">
        <f t="shared" si="83"/>
        <v>0</v>
      </c>
      <c r="O96" s="37">
        <f t="shared" si="83"/>
        <v>0</v>
      </c>
      <c r="P96" s="22"/>
      <c r="Q96" s="22"/>
      <c r="R96" s="22"/>
      <c r="S96" s="22"/>
      <c r="T96" s="22"/>
      <c r="U96" s="22"/>
      <c r="V96" s="22"/>
      <c r="W96" s="22"/>
      <c r="X96" s="22"/>
      <c r="Y96" s="15"/>
    </row>
    <row r="97" spans="1:25" ht="15" customHeight="1" x14ac:dyDescent="0.2">
      <c r="A97" s="32"/>
      <c r="B97" s="112"/>
      <c r="C97" s="38" t="s">
        <v>3</v>
      </c>
      <c r="D97" s="47">
        <f t="shared" si="81"/>
        <v>0</v>
      </c>
      <c r="E97" s="38"/>
      <c r="F97" s="38"/>
      <c r="G97" s="38">
        <v>0</v>
      </c>
      <c r="H97" s="38"/>
      <c r="I97" s="38">
        <v>0</v>
      </c>
      <c r="J97" s="94"/>
      <c r="K97" s="38"/>
      <c r="L97" s="38"/>
      <c r="M97" s="38"/>
      <c r="N97" s="38"/>
      <c r="O97" s="38"/>
      <c r="P97" s="22"/>
      <c r="Q97" s="22"/>
      <c r="R97" s="22"/>
      <c r="S97" s="22"/>
      <c r="T97" s="22"/>
      <c r="U97" s="22"/>
      <c r="V97" s="22"/>
      <c r="W97" s="22"/>
      <c r="X97" s="22"/>
      <c r="Y97" s="15"/>
    </row>
    <row r="98" spans="1:25" ht="15" customHeight="1" x14ac:dyDescent="0.2">
      <c r="A98" s="32"/>
      <c r="B98" s="112"/>
      <c r="C98" s="38" t="s">
        <v>4</v>
      </c>
      <c r="D98" s="47">
        <f>SUM(E98+F98+G98+H98+I98+J98)</f>
        <v>19018.96861</v>
      </c>
      <c r="E98" s="38">
        <v>1282.9000000000001</v>
      </c>
      <c r="F98" s="87">
        <v>1333.0676100000001</v>
      </c>
      <c r="G98" s="38">
        <v>3047.9</v>
      </c>
      <c r="H98" s="38">
        <v>8110.7510000000002</v>
      </c>
      <c r="I98" s="38">
        <v>3168.01</v>
      </c>
      <c r="J98" s="94">
        <v>2076.34</v>
      </c>
      <c r="K98" s="38"/>
      <c r="L98" s="38"/>
      <c r="M98" s="38"/>
      <c r="N98" s="38"/>
      <c r="O98" s="38"/>
      <c r="P98" s="22"/>
      <c r="Q98" s="22"/>
      <c r="R98" s="22"/>
      <c r="S98" s="22"/>
      <c r="T98" s="22"/>
      <c r="U98" s="22"/>
      <c r="V98" s="22"/>
      <c r="W98" s="22"/>
      <c r="X98" s="22"/>
      <c r="Y98" s="15"/>
    </row>
    <row r="99" spans="1:25" ht="32.25" customHeight="1" x14ac:dyDescent="0.2">
      <c r="A99" s="32"/>
      <c r="B99" s="112"/>
      <c r="C99" s="38" t="s">
        <v>5</v>
      </c>
      <c r="D99" s="47">
        <f t="shared" si="81"/>
        <v>0</v>
      </c>
      <c r="E99" s="38"/>
      <c r="F99" s="44"/>
      <c r="G99" s="38"/>
      <c r="H99" s="38"/>
      <c r="I99" s="38"/>
      <c r="J99" s="94"/>
      <c r="K99" s="38"/>
      <c r="L99" s="38"/>
      <c r="M99" s="38"/>
      <c r="N99" s="38"/>
      <c r="O99" s="38"/>
      <c r="P99" s="22"/>
      <c r="Q99" s="22"/>
      <c r="R99" s="22"/>
      <c r="S99" s="22"/>
      <c r="T99" s="22"/>
      <c r="U99" s="22"/>
      <c r="V99" s="22"/>
      <c r="W99" s="22"/>
      <c r="X99" s="22"/>
      <c r="Y99" s="15"/>
    </row>
    <row r="100" spans="1:25" ht="15" customHeight="1" x14ac:dyDescent="0.2">
      <c r="A100" s="32"/>
      <c r="B100" s="111" t="s">
        <v>115</v>
      </c>
      <c r="C100" s="37" t="s">
        <v>2</v>
      </c>
      <c r="D100" s="46">
        <f>SUM(E100+F100+G100+H100+I100+J100)</f>
        <v>8958.4650000000001</v>
      </c>
      <c r="E100" s="37">
        <f>E101+E102+E103</f>
        <v>479.48</v>
      </c>
      <c r="F100" s="37">
        <v>657.04</v>
      </c>
      <c r="G100" s="37">
        <v>2078.65</v>
      </c>
      <c r="H100" s="37">
        <v>2461.16</v>
      </c>
      <c r="I100" s="37">
        <v>1219.655</v>
      </c>
      <c r="J100" s="95">
        <v>2062.48</v>
      </c>
      <c r="K100" s="37">
        <f t="shared" ref="K100:O100" si="84">K101+K102+K103</f>
        <v>0</v>
      </c>
      <c r="L100" s="37">
        <f t="shared" si="84"/>
        <v>0</v>
      </c>
      <c r="M100" s="37">
        <f t="shared" si="84"/>
        <v>0</v>
      </c>
      <c r="N100" s="37">
        <f t="shared" si="84"/>
        <v>0</v>
      </c>
      <c r="O100" s="37">
        <f t="shared" si="84"/>
        <v>0</v>
      </c>
      <c r="P100" s="22"/>
      <c r="Q100" s="22"/>
      <c r="R100" s="22"/>
      <c r="S100" s="22"/>
      <c r="T100" s="22"/>
      <c r="U100" s="22"/>
      <c r="V100" s="22"/>
      <c r="W100" s="22"/>
      <c r="X100" s="22"/>
      <c r="Y100" s="15"/>
    </row>
    <row r="101" spans="1:25" ht="15" customHeight="1" x14ac:dyDescent="0.2">
      <c r="A101" s="32"/>
      <c r="B101" s="112"/>
      <c r="C101" s="38" t="s">
        <v>3</v>
      </c>
      <c r="D101" s="47">
        <f t="shared" si="81"/>
        <v>0</v>
      </c>
      <c r="E101" s="38"/>
      <c r="F101" s="44"/>
      <c r="G101" s="38"/>
      <c r="H101" s="38"/>
      <c r="I101" s="38"/>
      <c r="J101" s="94"/>
      <c r="K101" s="38"/>
      <c r="L101" s="38"/>
      <c r="M101" s="38"/>
      <c r="N101" s="38"/>
      <c r="O101" s="38"/>
      <c r="P101" s="22"/>
      <c r="Q101" s="22"/>
      <c r="R101" s="22"/>
      <c r="S101" s="22"/>
      <c r="T101" s="22"/>
      <c r="U101" s="22"/>
      <c r="V101" s="22"/>
      <c r="W101" s="22"/>
      <c r="X101" s="22"/>
      <c r="Y101" s="15"/>
    </row>
    <row r="102" spans="1:25" ht="15" customHeight="1" x14ac:dyDescent="0.2">
      <c r="A102" s="32"/>
      <c r="B102" s="112"/>
      <c r="C102" s="38" t="s">
        <v>4</v>
      </c>
      <c r="D102" s="47">
        <f>SUM(E102+F102+G102+I102+H102+J102)</f>
        <v>8958.4639999999999</v>
      </c>
      <c r="E102" s="38">
        <v>479.48</v>
      </c>
      <c r="F102" s="44">
        <v>657.03899999999999</v>
      </c>
      <c r="G102" s="38">
        <v>2078.65</v>
      </c>
      <c r="H102" s="38">
        <v>2461.16</v>
      </c>
      <c r="I102" s="38">
        <v>1219.655</v>
      </c>
      <c r="J102" s="94">
        <v>2062.48</v>
      </c>
      <c r="K102" s="38"/>
      <c r="L102" s="38"/>
      <c r="M102" s="38"/>
      <c r="N102" s="38"/>
      <c r="O102" s="38"/>
      <c r="P102" s="22"/>
      <c r="Q102" s="22"/>
      <c r="R102" s="22"/>
      <c r="S102" s="22"/>
      <c r="T102" s="22"/>
      <c r="U102" s="22"/>
      <c r="V102" s="22"/>
      <c r="W102" s="22"/>
      <c r="X102" s="22"/>
      <c r="Y102" s="15"/>
    </row>
    <row r="103" spans="1:25" ht="15" customHeight="1" x14ac:dyDescent="0.2">
      <c r="A103" s="32"/>
      <c r="B103" s="112"/>
      <c r="C103" s="38" t="s">
        <v>5</v>
      </c>
      <c r="D103" s="47">
        <f t="shared" si="81"/>
        <v>0</v>
      </c>
      <c r="E103" s="38"/>
      <c r="F103" s="44"/>
      <c r="G103" s="38"/>
      <c r="H103" s="38"/>
      <c r="I103" s="38"/>
      <c r="J103" s="94"/>
      <c r="K103" s="38"/>
      <c r="L103" s="38"/>
      <c r="M103" s="38"/>
      <c r="N103" s="38"/>
      <c r="O103" s="38"/>
      <c r="P103" s="22"/>
      <c r="Q103" s="22"/>
      <c r="R103" s="22"/>
      <c r="S103" s="22"/>
      <c r="T103" s="22"/>
      <c r="U103" s="22"/>
      <c r="V103" s="22"/>
      <c r="W103" s="22"/>
      <c r="X103" s="22"/>
      <c r="Y103" s="15"/>
    </row>
    <row r="104" spans="1:25" ht="15" customHeight="1" x14ac:dyDescent="0.2">
      <c r="A104" s="32"/>
      <c r="B104" s="111" t="s">
        <v>93</v>
      </c>
      <c r="C104" s="37" t="s">
        <v>2</v>
      </c>
      <c r="D104" s="46">
        <f>SUM(E104+F104+G104+H104+I104+J104)</f>
        <v>16.53</v>
      </c>
      <c r="E104" s="37"/>
      <c r="F104" s="37">
        <v>16.53</v>
      </c>
      <c r="G104" s="37">
        <f t="shared" ref="G104:O104" si="85">G105+G106+G107</f>
        <v>0</v>
      </c>
      <c r="H104" s="37">
        <f t="shared" si="85"/>
        <v>0</v>
      </c>
      <c r="I104" s="37">
        <f t="shared" si="85"/>
        <v>0</v>
      </c>
      <c r="J104" s="37">
        <f t="shared" si="85"/>
        <v>0</v>
      </c>
      <c r="K104" s="37">
        <f t="shared" si="85"/>
        <v>0</v>
      </c>
      <c r="L104" s="37">
        <f t="shared" si="85"/>
        <v>0</v>
      </c>
      <c r="M104" s="37">
        <f t="shared" si="85"/>
        <v>0</v>
      </c>
      <c r="N104" s="37">
        <f t="shared" si="85"/>
        <v>0</v>
      </c>
      <c r="O104" s="37">
        <f t="shared" si="85"/>
        <v>0</v>
      </c>
      <c r="P104" s="22"/>
      <c r="Q104" s="22"/>
      <c r="R104" s="22"/>
      <c r="S104" s="22"/>
      <c r="T104" s="22"/>
      <c r="U104" s="22"/>
      <c r="V104" s="22"/>
      <c r="W104" s="22"/>
      <c r="X104" s="22"/>
      <c r="Y104" s="15"/>
    </row>
    <row r="105" spans="1:25" ht="15" customHeight="1" x14ac:dyDescent="0.2">
      <c r="A105" s="32"/>
      <c r="B105" s="112"/>
      <c r="C105" s="38" t="s">
        <v>3</v>
      </c>
      <c r="D105" s="47">
        <f t="shared" si="81"/>
        <v>0</v>
      </c>
      <c r="E105" s="38"/>
      <c r="F105" s="44"/>
      <c r="G105" s="38"/>
      <c r="H105" s="38"/>
      <c r="I105" s="38"/>
      <c r="J105" s="94"/>
      <c r="K105" s="38"/>
      <c r="L105" s="38"/>
      <c r="M105" s="38"/>
      <c r="N105" s="38"/>
      <c r="O105" s="38"/>
      <c r="P105" s="22"/>
      <c r="Q105" s="22"/>
      <c r="R105" s="22"/>
      <c r="S105" s="22"/>
      <c r="T105" s="22"/>
      <c r="U105" s="22"/>
      <c r="V105" s="22"/>
      <c r="W105" s="22"/>
      <c r="X105" s="22"/>
      <c r="Y105" s="15"/>
    </row>
    <row r="106" spans="1:25" ht="15" customHeight="1" x14ac:dyDescent="0.2">
      <c r="A106" s="32"/>
      <c r="B106" s="112"/>
      <c r="C106" s="38" t="s">
        <v>4</v>
      </c>
      <c r="D106" s="47">
        <f t="shared" si="81"/>
        <v>16.524999999999999</v>
      </c>
      <c r="E106" s="38"/>
      <c r="F106" s="44">
        <v>16.524999999999999</v>
      </c>
      <c r="G106" s="38"/>
      <c r="H106" s="38"/>
      <c r="I106" s="38"/>
      <c r="J106" s="94"/>
      <c r="K106" s="38"/>
      <c r="L106" s="38"/>
      <c r="M106" s="38"/>
      <c r="N106" s="38"/>
      <c r="O106" s="38"/>
      <c r="P106" s="22"/>
      <c r="Q106" s="22"/>
      <c r="R106" s="22"/>
      <c r="S106" s="22"/>
      <c r="T106" s="22"/>
      <c r="U106" s="22"/>
      <c r="V106" s="22"/>
      <c r="W106" s="22"/>
      <c r="X106" s="22"/>
      <c r="Y106" s="15"/>
    </row>
    <row r="107" spans="1:25" ht="15" customHeight="1" x14ac:dyDescent="0.2">
      <c r="A107" s="32"/>
      <c r="B107" s="112"/>
      <c r="C107" s="38" t="s">
        <v>5</v>
      </c>
      <c r="D107" s="47">
        <f t="shared" si="81"/>
        <v>0</v>
      </c>
      <c r="E107" s="38"/>
      <c r="F107" s="44"/>
      <c r="G107" s="38"/>
      <c r="H107" s="38"/>
      <c r="I107" s="38"/>
      <c r="J107" s="94"/>
      <c r="K107" s="38"/>
      <c r="L107" s="38"/>
      <c r="M107" s="38"/>
      <c r="N107" s="38"/>
      <c r="O107" s="38"/>
      <c r="P107" s="22"/>
      <c r="Q107" s="22"/>
      <c r="R107" s="22"/>
      <c r="S107" s="22"/>
      <c r="T107" s="22"/>
      <c r="U107" s="22"/>
      <c r="V107" s="22"/>
      <c r="W107" s="22"/>
      <c r="X107" s="22"/>
      <c r="Y107" s="15"/>
    </row>
    <row r="108" spans="1:25" ht="15" hidden="1" customHeight="1" x14ac:dyDescent="0.2">
      <c r="A108" s="32"/>
      <c r="B108" s="72"/>
      <c r="C108" s="38"/>
      <c r="D108" s="47"/>
      <c r="E108" s="38"/>
      <c r="F108" s="44"/>
      <c r="G108" s="38"/>
      <c r="H108" s="38"/>
      <c r="I108" s="38"/>
      <c r="J108" s="94"/>
      <c r="K108" s="38"/>
      <c r="L108" s="38"/>
      <c r="M108" s="38"/>
      <c r="N108" s="38"/>
      <c r="O108" s="38"/>
      <c r="P108" s="22"/>
      <c r="Q108" s="22"/>
      <c r="R108" s="22"/>
      <c r="S108" s="22"/>
      <c r="T108" s="22"/>
      <c r="U108" s="22"/>
      <c r="V108" s="22"/>
      <c r="W108" s="22"/>
      <c r="X108" s="22"/>
      <c r="Y108" s="15"/>
    </row>
    <row r="109" spans="1:25" ht="15" hidden="1" customHeight="1" x14ac:dyDescent="0.2">
      <c r="A109" s="32"/>
      <c r="B109" s="72"/>
      <c r="C109" s="38"/>
      <c r="D109" s="47"/>
      <c r="E109" s="38"/>
      <c r="F109" s="44"/>
      <c r="G109" s="38"/>
      <c r="H109" s="38"/>
      <c r="I109" s="38"/>
      <c r="J109" s="94"/>
      <c r="K109" s="38"/>
      <c r="L109" s="38"/>
      <c r="M109" s="38"/>
      <c r="N109" s="38"/>
      <c r="O109" s="38"/>
      <c r="P109" s="22"/>
      <c r="Q109" s="22"/>
      <c r="R109" s="22"/>
      <c r="S109" s="22"/>
      <c r="T109" s="22"/>
      <c r="U109" s="22"/>
      <c r="V109" s="22"/>
      <c r="W109" s="22"/>
      <c r="X109" s="22"/>
      <c r="Y109" s="15"/>
    </row>
    <row r="110" spans="1:25" ht="15" hidden="1" customHeight="1" x14ac:dyDescent="0.2">
      <c r="A110" s="32"/>
      <c r="B110" s="72"/>
      <c r="C110" s="38"/>
      <c r="D110" s="47"/>
      <c r="E110" s="38"/>
      <c r="F110" s="44"/>
      <c r="G110" s="38"/>
      <c r="H110" s="38"/>
      <c r="I110" s="38"/>
      <c r="J110" s="94"/>
      <c r="K110" s="38"/>
      <c r="L110" s="38"/>
      <c r="M110" s="38"/>
      <c r="N110" s="38"/>
      <c r="O110" s="38"/>
      <c r="P110" s="22"/>
      <c r="Q110" s="22"/>
      <c r="R110" s="22"/>
      <c r="S110" s="22"/>
      <c r="T110" s="22"/>
      <c r="U110" s="22"/>
      <c r="V110" s="22"/>
      <c r="W110" s="22"/>
      <c r="X110" s="22"/>
      <c r="Y110" s="15"/>
    </row>
    <row r="111" spans="1:25" ht="15" hidden="1" customHeight="1" x14ac:dyDescent="0.2">
      <c r="A111" s="32"/>
      <c r="B111" s="72"/>
      <c r="C111" s="38"/>
      <c r="D111" s="47"/>
      <c r="E111" s="38"/>
      <c r="F111" s="44"/>
      <c r="G111" s="38"/>
      <c r="H111" s="38"/>
      <c r="I111" s="38"/>
      <c r="J111" s="94"/>
      <c r="K111" s="38"/>
      <c r="L111" s="38"/>
      <c r="M111" s="38"/>
      <c r="N111" s="38"/>
      <c r="O111" s="38"/>
      <c r="P111" s="22"/>
      <c r="Q111" s="22"/>
      <c r="R111" s="22"/>
      <c r="S111" s="22"/>
      <c r="T111" s="22"/>
      <c r="U111" s="22"/>
      <c r="V111" s="22"/>
      <c r="W111" s="22"/>
      <c r="X111" s="22"/>
      <c r="Y111" s="15"/>
    </row>
    <row r="112" spans="1:25" ht="18.600000000000001" customHeight="1" x14ac:dyDescent="0.2">
      <c r="A112" s="32"/>
      <c r="B112" s="111" t="s">
        <v>82</v>
      </c>
      <c r="C112" s="37" t="s">
        <v>2</v>
      </c>
      <c r="D112" s="46">
        <f>SUM(E112+F112+G112+H112+I112+J112)</f>
        <v>796.90699999999993</v>
      </c>
      <c r="E112" s="37">
        <f>E115+E114+E113</f>
        <v>108.9</v>
      </c>
      <c r="F112" s="37">
        <v>59.83</v>
      </c>
      <c r="G112" s="37">
        <v>23.12</v>
      </c>
      <c r="H112" s="37">
        <v>584.99699999999996</v>
      </c>
      <c r="I112" s="37">
        <f t="shared" ref="I112:O112" si="86">I115+I114+I113</f>
        <v>0</v>
      </c>
      <c r="J112" s="37">
        <f t="shared" si="86"/>
        <v>20.059999999999999</v>
      </c>
      <c r="K112" s="37">
        <f t="shared" si="86"/>
        <v>0</v>
      </c>
      <c r="L112" s="37">
        <f t="shared" si="86"/>
        <v>0</v>
      </c>
      <c r="M112" s="37">
        <f t="shared" si="86"/>
        <v>0</v>
      </c>
      <c r="N112" s="37">
        <f t="shared" si="86"/>
        <v>0</v>
      </c>
      <c r="O112" s="37">
        <f t="shared" si="86"/>
        <v>0</v>
      </c>
      <c r="P112" s="22"/>
      <c r="Q112" s="22"/>
      <c r="R112" s="22"/>
      <c r="S112" s="22"/>
      <c r="T112" s="22"/>
      <c r="U112" s="22"/>
      <c r="V112" s="22"/>
      <c r="W112" s="22"/>
      <c r="X112" s="22"/>
      <c r="Y112" s="15"/>
    </row>
    <row r="113" spans="1:25" ht="15" customHeight="1" x14ac:dyDescent="0.2">
      <c r="A113" s="32"/>
      <c r="B113" s="112"/>
      <c r="C113" s="38" t="s">
        <v>3</v>
      </c>
      <c r="D113" s="47">
        <f t="shared" ref="D113:D123" si="87">E113+F113+G113+H113+I113+J113+K113+L113+M113+N113+O113</f>
        <v>0</v>
      </c>
      <c r="E113" s="38"/>
      <c r="F113" s="44"/>
      <c r="G113" s="38"/>
      <c r="H113" s="38"/>
      <c r="I113" s="38"/>
      <c r="J113" s="94"/>
      <c r="K113" s="38"/>
      <c r="L113" s="38"/>
      <c r="M113" s="38"/>
      <c r="N113" s="38"/>
      <c r="O113" s="38"/>
      <c r="P113" s="22"/>
      <c r="Q113" s="22"/>
      <c r="R113" s="22"/>
      <c r="S113" s="22"/>
      <c r="T113" s="22"/>
      <c r="U113" s="22"/>
      <c r="V113" s="22"/>
      <c r="W113" s="22"/>
      <c r="X113" s="22"/>
      <c r="Y113" s="15"/>
    </row>
    <row r="114" spans="1:25" ht="15" customHeight="1" x14ac:dyDescent="0.2">
      <c r="A114" s="32"/>
      <c r="B114" s="112"/>
      <c r="C114" s="38" t="s">
        <v>4</v>
      </c>
      <c r="D114" s="47">
        <f t="shared" si="87"/>
        <v>796.91042999999991</v>
      </c>
      <c r="E114" s="38">
        <v>108.9</v>
      </c>
      <c r="F114" s="44">
        <v>59.83343</v>
      </c>
      <c r="G114" s="38">
        <v>23.12</v>
      </c>
      <c r="H114" s="38">
        <v>584.99699999999996</v>
      </c>
      <c r="I114" s="38"/>
      <c r="J114" s="94">
        <v>20.059999999999999</v>
      </c>
      <c r="K114" s="38"/>
      <c r="L114" s="38"/>
      <c r="M114" s="38"/>
      <c r="N114" s="38"/>
      <c r="O114" s="38"/>
      <c r="P114" s="22"/>
      <c r="Q114" s="22"/>
      <c r="R114" s="22"/>
      <c r="S114" s="22"/>
      <c r="T114" s="22"/>
      <c r="U114" s="22"/>
      <c r="V114" s="22"/>
      <c r="W114" s="22"/>
      <c r="X114" s="22"/>
      <c r="Y114" s="15"/>
    </row>
    <row r="115" spans="1:25" ht="29.25" customHeight="1" x14ac:dyDescent="0.2">
      <c r="A115" s="32"/>
      <c r="B115" s="112"/>
      <c r="C115" s="38" t="s">
        <v>5</v>
      </c>
      <c r="D115" s="47">
        <f t="shared" si="87"/>
        <v>0</v>
      </c>
      <c r="E115" s="38"/>
      <c r="F115" s="38"/>
      <c r="G115" s="38"/>
      <c r="H115" s="38"/>
      <c r="I115" s="38"/>
      <c r="J115" s="94"/>
      <c r="K115" s="38"/>
      <c r="L115" s="38"/>
      <c r="M115" s="38"/>
      <c r="N115" s="38"/>
      <c r="O115" s="38"/>
      <c r="P115" s="22"/>
      <c r="Q115" s="22"/>
      <c r="R115" s="22"/>
      <c r="S115" s="22"/>
      <c r="T115" s="22"/>
      <c r="U115" s="22"/>
      <c r="V115" s="22"/>
      <c r="W115" s="22"/>
      <c r="X115" s="22"/>
      <c r="Y115" s="15"/>
    </row>
    <row r="116" spans="1:25" ht="15" customHeight="1" x14ac:dyDescent="0.2">
      <c r="A116" s="32"/>
      <c r="B116" s="111" t="s">
        <v>80</v>
      </c>
      <c r="C116" s="37" t="s">
        <v>2</v>
      </c>
      <c r="D116" s="46">
        <f t="shared" si="87"/>
        <v>143.63</v>
      </c>
      <c r="E116" s="37">
        <f>E117+E118+E119</f>
        <v>0</v>
      </c>
      <c r="F116" s="37">
        <f t="shared" ref="F116:O116" si="88">F117+F118+F119</f>
        <v>0</v>
      </c>
      <c r="G116" s="37">
        <v>143.63</v>
      </c>
      <c r="H116" s="37"/>
      <c r="I116" s="37">
        <f t="shared" si="88"/>
        <v>0</v>
      </c>
      <c r="J116" s="37">
        <f t="shared" si="88"/>
        <v>0</v>
      </c>
      <c r="K116" s="37">
        <f t="shared" si="88"/>
        <v>0</v>
      </c>
      <c r="L116" s="37">
        <f t="shared" si="88"/>
        <v>0</v>
      </c>
      <c r="M116" s="37">
        <f t="shared" si="88"/>
        <v>0</v>
      </c>
      <c r="N116" s="37">
        <f t="shared" si="88"/>
        <v>0</v>
      </c>
      <c r="O116" s="37">
        <f t="shared" si="88"/>
        <v>0</v>
      </c>
      <c r="P116" s="22"/>
      <c r="Q116" s="22"/>
      <c r="R116" s="22"/>
      <c r="S116" s="22"/>
      <c r="T116" s="22"/>
      <c r="U116" s="22"/>
      <c r="V116" s="22"/>
      <c r="W116" s="22"/>
      <c r="X116" s="22"/>
      <c r="Y116" s="15"/>
    </row>
    <row r="117" spans="1:25" ht="15" customHeight="1" x14ac:dyDescent="0.2">
      <c r="A117" s="32"/>
      <c r="B117" s="112"/>
      <c r="C117" s="38" t="s">
        <v>3</v>
      </c>
      <c r="D117" s="47">
        <f t="shared" si="87"/>
        <v>0</v>
      </c>
      <c r="E117" s="38"/>
      <c r="F117" s="38"/>
      <c r="G117" s="38">
        <v>0</v>
      </c>
      <c r="H117" s="38"/>
      <c r="I117" s="38"/>
      <c r="J117" s="94"/>
      <c r="K117" s="38"/>
      <c r="L117" s="38"/>
      <c r="M117" s="38"/>
      <c r="N117" s="38"/>
      <c r="O117" s="38"/>
      <c r="P117" s="22"/>
      <c r="Q117" s="22"/>
      <c r="R117" s="22"/>
      <c r="S117" s="22"/>
      <c r="T117" s="22"/>
      <c r="U117" s="22"/>
      <c r="V117" s="22"/>
      <c r="W117" s="22"/>
      <c r="X117" s="22"/>
      <c r="Y117" s="15"/>
    </row>
    <row r="118" spans="1:25" ht="15" customHeight="1" x14ac:dyDescent="0.2">
      <c r="A118" s="32"/>
      <c r="B118" s="112"/>
      <c r="C118" s="38" t="s">
        <v>4</v>
      </c>
      <c r="D118" s="47">
        <f t="shared" si="87"/>
        <v>143.63</v>
      </c>
      <c r="E118" s="38"/>
      <c r="F118" s="38"/>
      <c r="G118" s="38">
        <v>143.63</v>
      </c>
      <c r="H118" s="38"/>
      <c r="I118" s="38"/>
      <c r="J118" s="94"/>
      <c r="K118" s="38"/>
      <c r="L118" s="38"/>
      <c r="M118" s="38"/>
      <c r="N118" s="38"/>
      <c r="O118" s="38"/>
      <c r="P118" s="22"/>
      <c r="Q118" s="22"/>
      <c r="R118" s="22"/>
      <c r="S118" s="22"/>
      <c r="T118" s="22"/>
      <c r="U118" s="22"/>
      <c r="V118" s="22"/>
      <c r="W118" s="22"/>
      <c r="X118" s="22"/>
      <c r="Y118" s="15"/>
    </row>
    <row r="119" spans="1:25" ht="15" customHeight="1" x14ac:dyDescent="0.2">
      <c r="A119" s="32"/>
      <c r="B119" s="112"/>
      <c r="C119" s="38" t="s">
        <v>5</v>
      </c>
      <c r="D119" s="47">
        <f t="shared" si="87"/>
        <v>0</v>
      </c>
      <c r="E119" s="38"/>
      <c r="F119" s="38"/>
      <c r="G119" s="38"/>
      <c r="H119" s="38"/>
      <c r="I119" s="38"/>
      <c r="J119" s="94"/>
      <c r="K119" s="38"/>
      <c r="L119" s="38"/>
      <c r="M119" s="38"/>
      <c r="N119" s="38"/>
      <c r="O119" s="38"/>
      <c r="P119" s="22"/>
      <c r="Q119" s="22"/>
      <c r="R119" s="22"/>
      <c r="S119" s="22"/>
      <c r="T119" s="22"/>
      <c r="U119" s="22"/>
      <c r="V119" s="22"/>
      <c r="W119" s="22"/>
      <c r="X119" s="22"/>
      <c r="Y119" s="15"/>
    </row>
    <row r="120" spans="1:25" ht="15.75" customHeight="1" x14ac:dyDescent="0.2">
      <c r="A120" s="32"/>
      <c r="B120" s="111" t="s">
        <v>87</v>
      </c>
      <c r="C120" s="37" t="s">
        <v>2</v>
      </c>
      <c r="D120" s="46">
        <f t="shared" si="87"/>
        <v>1082</v>
      </c>
      <c r="E120" s="37">
        <f>E121+E122+E123</f>
        <v>0</v>
      </c>
      <c r="F120" s="37">
        <f t="shared" ref="F120:O120" si="89">F121+F122+F123</f>
        <v>0</v>
      </c>
      <c r="G120" s="37">
        <f t="shared" si="89"/>
        <v>0</v>
      </c>
      <c r="H120" s="37">
        <f t="shared" si="89"/>
        <v>0</v>
      </c>
      <c r="I120" s="37">
        <v>0</v>
      </c>
      <c r="J120" s="37">
        <f t="shared" si="89"/>
        <v>1082</v>
      </c>
      <c r="K120" s="37">
        <f t="shared" si="89"/>
        <v>0</v>
      </c>
      <c r="L120" s="37">
        <f t="shared" si="89"/>
        <v>0</v>
      </c>
      <c r="M120" s="37">
        <f t="shared" si="89"/>
        <v>0</v>
      </c>
      <c r="N120" s="37">
        <f t="shared" si="89"/>
        <v>0</v>
      </c>
      <c r="O120" s="37">
        <f t="shared" si="89"/>
        <v>0</v>
      </c>
      <c r="P120" s="22"/>
      <c r="Q120" s="22"/>
      <c r="R120" s="22"/>
      <c r="S120" s="22"/>
      <c r="T120" s="22"/>
      <c r="U120" s="22"/>
      <c r="V120" s="22"/>
      <c r="W120" s="22"/>
      <c r="X120" s="22"/>
      <c r="Y120" s="15"/>
    </row>
    <row r="121" spans="1:25" ht="13.15" customHeight="1" x14ac:dyDescent="0.2">
      <c r="A121" s="32"/>
      <c r="B121" s="112"/>
      <c r="C121" s="38" t="s">
        <v>3</v>
      </c>
      <c r="D121" s="47">
        <f t="shared" si="87"/>
        <v>1082</v>
      </c>
      <c r="E121" s="38"/>
      <c r="F121" s="38"/>
      <c r="G121" s="38"/>
      <c r="H121" s="38"/>
      <c r="I121" s="38"/>
      <c r="J121" s="94">
        <v>1082</v>
      </c>
      <c r="K121" s="38"/>
      <c r="L121" s="38"/>
      <c r="M121" s="38"/>
      <c r="N121" s="38"/>
      <c r="O121" s="38"/>
      <c r="P121" s="22"/>
      <c r="Q121" s="22"/>
      <c r="R121" s="22"/>
      <c r="S121" s="22"/>
      <c r="T121" s="22"/>
      <c r="U121" s="22"/>
      <c r="V121" s="22"/>
      <c r="W121" s="22"/>
      <c r="X121" s="22"/>
      <c r="Y121" s="15"/>
    </row>
    <row r="122" spans="1:25" ht="13.15" customHeight="1" x14ac:dyDescent="0.2">
      <c r="A122" s="32"/>
      <c r="B122" s="112"/>
      <c r="C122" s="38" t="s">
        <v>4</v>
      </c>
      <c r="D122" s="47">
        <f t="shared" si="87"/>
        <v>0</v>
      </c>
      <c r="E122" s="38"/>
      <c r="F122" s="38"/>
      <c r="G122" s="38"/>
      <c r="H122" s="38"/>
      <c r="I122" s="38">
        <v>0</v>
      </c>
      <c r="J122" s="94"/>
      <c r="K122" s="38"/>
      <c r="L122" s="38"/>
      <c r="M122" s="38"/>
      <c r="N122" s="38"/>
      <c r="O122" s="38"/>
      <c r="P122" s="22"/>
      <c r="Q122" s="22"/>
      <c r="R122" s="22"/>
      <c r="S122" s="22"/>
      <c r="T122" s="22"/>
      <c r="U122" s="22"/>
      <c r="V122" s="22"/>
      <c r="W122" s="22"/>
      <c r="X122" s="22"/>
      <c r="Y122" s="15"/>
    </row>
    <row r="123" spans="1:25" ht="23.25" customHeight="1" x14ac:dyDescent="0.2">
      <c r="A123" s="32"/>
      <c r="B123" s="112"/>
      <c r="C123" s="38" t="s">
        <v>5</v>
      </c>
      <c r="D123" s="47">
        <f t="shared" si="87"/>
        <v>0</v>
      </c>
      <c r="E123" s="38"/>
      <c r="F123" s="38"/>
      <c r="G123" s="38"/>
      <c r="H123" s="38"/>
      <c r="I123" s="38"/>
      <c r="J123" s="94"/>
      <c r="K123" s="38"/>
      <c r="L123" s="38"/>
      <c r="M123" s="38"/>
      <c r="N123" s="38"/>
      <c r="O123" s="38"/>
      <c r="P123" s="22"/>
      <c r="Q123" s="22"/>
      <c r="R123" s="22"/>
      <c r="S123" s="22"/>
      <c r="T123" s="22"/>
      <c r="U123" s="22"/>
      <c r="V123" s="22"/>
      <c r="W123" s="22"/>
      <c r="X123" s="22"/>
      <c r="Y123" s="15"/>
    </row>
    <row r="124" spans="1:25" ht="13.15" customHeight="1" x14ac:dyDescent="0.2">
      <c r="A124" s="32"/>
      <c r="B124" s="111" t="s">
        <v>132</v>
      </c>
      <c r="C124" s="37" t="s">
        <v>2</v>
      </c>
      <c r="D124" s="46">
        <v>842.67</v>
      </c>
      <c r="E124" s="38"/>
      <c r="F124" s="38"/>
      <c r="G124" s="37">
        <v>543.88</v>
      </c>
      <c r="H124" s="38"/>
      <c r="I124" s="37">
        <v>298.78800000000001</v>
      </c>
      <c r="J124" s="94"/>
      <c r="K124" s="38"/>
      <c r="L124" s="38"/>
      <c r="M124" s="38"/>
      <c r="N124" s="38"/>
      <c r="O124" s="38"/>
      <c r="P124" s="22"/>
      <c r="Q124" s="22"/>
      <c r="R124" s="22"/>
      <c r="S124" s="22"/>
      <c r="T124" s="22"/>
      <c r="U124" s="22"/>
      <c r="V124" s="22"/>
      <c r="W124" s="22"/>
      <c r="X124" s="22"/>
      <c r="Y124" s="15"/>
    </row>
    <row r="125" spans="1:25" ht="13.15" customHeight="1" x14ac:dyDescent="0.2">
      <c r="A125" s="32"/>
      <c r="B125" s="112"/>
      <c r="C125" s="38" t="s">
        <v>3</v>
      </c>
      <c r="D125" s="47">
        <f>E125+F125+G125+H125+I125+J125+K125+L125+M125+N125+O125</f>
        <v>0</v>
      </c>
      <c r="E125" s="38"/>
      <c r="F125" s="38"/>
      <c r="G125" s="38"/>
      <c r="H125" s="38"/>
      <c r="I125" s="38"/>
      <c r="J125" s="94"/>
      <c r="K125" s="38"/>
      <c r="L125" s="38"/>
      <c r="M125" s="38"/>
      <c r="N125" s="38"/>
      <c r="O125" s="38"/>
      <c r="P125" s="22"/>
      <c r="Q125" s="22"/>
      <c r="R125" s="22"/>
      <c r="S125" s="22"/>
      <c r="T125" s="22"/>
      <c r="U125" s="22"/>
      <c r="V125" s="22"/>
      <c r="W125" s="22"/>
      <c r="X125" s="22"/>
      <c r="Y125" s="15"/>
    </row>
    <row r="126" spans="1:25" ht="13.15" customHeight="1" x14ac:dyDescent="0.2">
      <c r="A126" s="32"/>
      <c r="B126" s="112"/>
      <c r="C126" s="38" t="s">
        <v>4</v>
      </c>
      <c r="D126" s="47">
        <v>842.67</v>
      </c>
      <c r="E126" s="38"/>
      <c r="F126" s="38"/>
      <c r="G126" s="38">
        <v>543.88</v>
      </c>
      <c r="H126" s="38"/>
      <c r="I126" s="38">
        <v>298.78800000000001</v>
      </c>
      <c r="J126" s="94"/>
      <c r="K126" s="38"/>
      <c r="L126" s="38"/>
      <c r="M126" s="38"/>
      <c r="N126" s="38"/>
      <c r="O126" s="38"/>
      <c r="P126" s="22"/>
      <c r="Q126" s="22"/>
      <c r="R126" s="22"/>
      <c r="S126" s="22"/>
      <c r="T126" s="22"/>
      <c r="U126" s="22"/>
      <c r="V126" s="22"/>
      <c r="W126" s="22"/>
      <c r="X126" s="22"/>
      <c r="Y126" s="15"/>
    </row>
    <row r="127" spans="1:25" ht="27.75" customHeight="1" x14ac:dyDescent="0.2">
      <c r="A127" s="32"/>
      <c r="B127" s="112"/>
      <c r="C127" s="38" t="s">
        <v>5</v>
      </c>
      <c r="D127" s="47">
        <f t="shared" ref="D127:D134" si="90">E127+F127+G127+H127+I127+J127+K127+L127+M127+N127+O127</f>
        <v>0</v>
      </c>
      <c r="E127" s="38"/>
      <c r="F127" s="38"/>
      <c r="G127" s="38"/>
      <c r="H127" s="38"/>
      <c r="I127" s="38"/>
      <c r="J127" s="94"/>
      <c r="K127" s="38"/>
      <c r="L127" s="38"/>
      <c r="M127" s="38"/>
      <c r="N127" s="38"/>
      <c r="O127" s="38"/>
      <c r="P127" s="22"/>
      <c r="Q127" s="22"/>
      <c r="R127" s="22"/>
      <c r="S127" s="22"/>
      <c r="T127" s="22"/>
      <c r="U127" s="22"/>
      <c r="V127" s="22"/>
      <c r="W127" s="22"/>
      <c r="X127" s="22"/>
      <c r="Y127" s="15"/>
    </row>
    <row r="128" spans="1:25" ht="13.15" customHeight="1" x14ac:dyDescent="0.2">
      <c r="A128" s="32"/>
      <c r="B128" s="111" t="s">
        <v>108</v>
      </c>
      <c r="C128" s="37" t="s">
        <v>2</v>
      </c>
      <c r="D128" s="46">
        <f t="shared" si="90"/>
        <v>9.65</v>
      </c>
      <c r="E128" s="37">
        <v>9.65</v>
      </c>
      <c r="F128" s="38"/>
      <c r="G128" s="38"/>
      <c r="H128" s="38"/>
      <c r="I128" s="38"/>
      <c r="J128" s="94"/>
      <c r="K128" s="38"/>
      <c r="L128" s="38"/>
      <c r="M128" s="38"/>
      <c r="N128" s="38"/>
      <c r="O128" s="38"/>
      <c r="P128" s="22"/>
      <c r="Q128" s="22"/>
      <c r="R128" s="22"/>
      <c r="S128" s="22"/>
      <c r="T128" s="22"/>
      <c r="U128" s="22"/>
      <c r="V128" s="22"/>
      <c r="W128" s="22"/>
      <c r="X128" s="22"/>
      <c r="Y128" s="15"/>
    </row>
    <row r="129" spans="1:25" ht="13.15" customHeight="1" x14ac:dyDescent="0.2">
      <c r="A129" s="32"/>
      <c r="B129" s="112"/>
      <c r="C129" s="38" t="s">
        <v>3</v>
      </c>
      <c r="D129" s="47">
        <f t="shared" si="90"/>
        <v>0</v>
      </c>
      <c r="E129" s="38"/>
      <c r="F129" s="38"/>
      <c r="G129" s="38"/>
      <c r="H129" s="38"/>
      <c r="I129" s="38"/>
      <c r="J129" s="94"/>
      <c r="K129" s="38"/>
      <c r="L129" s="38"/>
      <c r="M129" s="38"/>
      <c r="N129" s="38"/>
      <c r="O129" s="38"/>
      <c r="P129" s="22"/>
      <c r="Q129" s="22"/>
      <c r="R129" s="22"/>
      <c r="S129" s="22"/>
      <c r="T129" s="22"/>
      <c r="U129" s="22"/>
      <c r="V129" s="22"/>
      <c r="W129" s="22"/>
      <c r="X129" s="22"/>
      <c r="Y129" s="15"/>
    </row>
    <row r="130" spans="1:25" ht="13.15" customHeight="1" x14ac:dyDescent="0.2">
      <c r="A130" s="32"/>
      <c r="B130" s="112"/>
      <c r="C130" s="38" t="s">
        <v>4</v>
      </c>
      <c r="D130" s="47">
        <f t="shared" si="90"/>
        <v>9.65</v>
      </c>
      <c r="E130" s="38">
        <v>9.65</v>
      </c>
      <c r="F130" s="38"/>
      <c r="G130" s="38"/>
      <c r="H130" s="38"/>
      <c r="I130" s="38"/>
      <c r="J130" s="94"/>
      <c r="K130" s="38"/>
      <c r="L130" s="38"/>
      <c r="M130" s="38"/>
      <c r="N130" s="38"/>
      <c r="O130" s="38"/>
      <c r="P130" s="22"/>
      <c r="Q130" s="22"/>
      <c r="R130" s="22"/>
      <c r="S130" s="22"/>
      <c r="T130" s="22"/>
      <c r="U130" s="22"/>
      <c r="V130" s="22"/>
      <c r="W130" s="22"/>
      <c r="X130" s="22"/>
      <c r="Y130" s="15"/>
    </row>
    <row r="131" spans="1:25" ht="13.15" customHeight="1" x14ac:dyDescent="0.2">
      <c r="A131" s="32"/>
      <c r="B131" s="113"/>
      <c r="C131" s="38" t="s">
        <v>5</v>
      </c>
      <c r="D131" s="47">
        <f t="shared" si="90"/>
        <v>0</v>
      </c>
      <c r="E131" s="38"/>
      <c r="F131" s="38"/>
      <c r="G131" s="38"/>
      <c r="H131" s="38"/>
      <c r="I131" s="38"/>
      <c r="J131" s="94"/>
      <c r="K131" s="38"/>
      <c r="L131" s="38"/>
      <c r="M131" s="38"/>
      <c r="N131" s="38"/>
      <c r="O131" s="38"/>
      <c r="P131" s="22"/>
      <c r="Q131" s="22"/>
      <c r="R131" s="22"/>
      <c r="S131" s="22"/>
      <c r="T131" s="22"/>
      <c r="U131" s="22"/>
      <c r="V131" s="22"/>
      <c r="W131" s="22"/>
      <c r="X131" s="22"/>
      <c r="Y131" s="15"/>
    </row>
    <row r="132" spans="1:25" ht="25.9" customHeight="1" x14ac:dyDescent="0.2">
      <c r="A132" s="32"/>
      <c r="B132" s="51" t="s">
        <v>88</v>
      </c>
      <c r="C132" s="38"/>
      <c r="D132" s="47">
        <f t="shared" si="90"/>
        <v>0</v>
      </c>
      <c r="E132" s="38"/>
      <c r="F132" s="38"/>
      <c r="G132" s="38"/>
      <c r="H132" s="38"/>
      <c r="I132" s="38"/>
      <c r="J132" s="94"/>
      <c r="K132" s="38"/>
      <c r="L132" s="38"/>
      <c r="M132" s="38"/>
      <c r="N132" s="38"/>
      <c r="O132" s="38"/>
      <c r="P132" s="22"/>
      <c r="Q132" s="22"/>
      <c r="R132" s="22"/>
      <c r="S132" s="22"/>
      <c r="T132" s="22"/>
      <c r="U132" s="22"/>
      <c r="V132" s="22"/>
      <c r="W132" s="22"/>
      <c r="X132" s="22"/>
      <c r="Y132" s="15"/>
    </row>
    <row r="133" spans="1:25" ht="16.5" customHeight="1" x14ac:dyDescent="0.2">
      <c r="A133" s="32"/>
      <c r="B133" s="51" t="s">
        <v>89</v>
      </c>
      <c r="C133" s="38"/>
      <c r="D133" s="47">
        <f t="shared" si="90"/>
        <v>0</v>
      </c>
      <c r="E133" s="38"/>
      <c r="F133" s="38"/>
      <c r="G133" s="38"/>
      <c r="H133" s="38"/>
      <c r="I133" s="38"/>
      <c r="J133" s="94"/>
      <c r="K133" s="38"/>
      <c r="L133" s="38"/>
      <c r="M133" s="38"/>
      <c r="N133" s="38"/>
      <c r="O133" s="38"/>
      <c r="P133" s="22"/>
      <c r="Q133" s="22"/>
      <c r="R133" s="22"/>
      <c r="S133" s="22"/>
      <c r="T133" s="22"/>
      <c r="U133" s="22"/>
      <c r="V133" s="22"/>
      <c r="W133" s="22"/>
      <c r="X133" s="22"/>
      <c r="Y133" s="15"/>
    </row>
    <row r="134" spans="1:25" ht="29.25" customHeight="1" x14ac:dyDescent="0.2">
      <c r="A134" s="32"/>
      <c r="B134" s="51" t="s">
        <v>90</v>
      </c>
      <c r="C134" s="38"/>
      <c r="D134" s="47">
        <f t="shared" si="90"/>
        <v>4413.05</v>
      </c>
      <c r="E134" s="38"/>
      <c r="F134" s="38">
        <v>3331.05</v>
      </c>
      <c r="G134" s="38"/>
      <c r="H134" s="38"/>
      <c r="I134" s="38"/>
      <c r="J134" s="94">
        <v>1082</v>
      </c>
      <c r="K134" s="38"/>
      <c r="L134" s="38"/>
      <c r="M134" s="38"/>
      <c r="N134" s="38"/>
      <c r="O134" s="38"/>
      <c r="P134" s="22"/>
      <c r="Q134" s="22"/>
      <c r="R134" s="22"/>
      <c r="S134" s="22"/>
      <c r="T134" s="22"/>
      <c r="U134" s="22"/>
      <c r="V134" s="22"/>
      <c r="W134" s="22"/>
      <c r="X134" s="22"/>
      <c r="Y134" s="15"/>
    </row>
    <row r="135" spans="1:25" ht="30" x14ac:dyDescent="0.2">
      <c r="A135" s="32"/>
      <c r="B135" s="51" t="s">
        <v>130</v>
      </c>
      <c r="C135" s="38"/>
      <c r="D135" s="47">
        <v>0</v>
      </c>
      <c r="E135" s="38"/>
      <c r="F135" s="38"/>
      <c r="G135" s="38"/>
      <c r="H135" s="38"/>
      <c r="I135" s="38">
        <v>0</v>
      </c>
      <c r="J135" s="94"/>
      <c r="K135" s="38"/>
      <c r="L135" s="38"/>
      <c r="M135" s="38"/>
      <c r="N135" s="38"/>
      <c r="O135" s="38"/>
      <c r="P135" s="22"/>
      <c r="Q135" s="22"/>
      <c r="R135" s="22"/>
      <c r="S135" s="22"/>
      <c r="T135" s="22"/>
      <c r="U135" s="22"/>
      <c r="V135" s="22"/>
      <c r="W135" s="22"/>
      <c r="X135" s="22"/>
      <c r="Y135" s="15"/>
    </row>
    <row r="136" spans="1:25" ht="30" x14ac:dyDescent="0.2">
      <c r="A136" s="32"/>
      <c r="B136" s="51" t="s">
        <v>91</v>
      </c>
      <c r="C136" s="38"/>
      <c r="D136" s="47"/>
      <c r="E136" s="38"/>
      <c r="F136" s="38"/>
      <c r="G136" s="38"/>
      <c r="H136" s="38"/>
      <c r="I136" s="38"/>
      <c r="J136" s="94"/>
      <c r="K136" s="38"/>
      <c r="L136" s="38"/>
      <c r="M136" s="38"/>
      <c r="N136" s="38"/>
      <c r="O136" s="38"/>
      <c r="P136" s="22"/>
      <c r="Q136" s="22"/>
      <c r="R136" s="22"/>
      <c r="S136" s="22"/>
      <c r="T136" s="22"/>
      <c r="U136" s="22"/>
      <c r="V136" s="22"/>
      <c r="W136" s="22"/>
      <c r="X136" s="22"/>
      <c r="Y136" s="15"/>
    </row>
    <row r="137" spans="1:25" ht="30.75" customHeight="1" x14ac:dyDescent="0.2">
      <c r="A137" s="32"/>
      <c r="B137" s="51" t="s">
        <v>92</v>
      </c>
      <c r="C137" s="38"/>
      <c r="D137" s="47"/>
      <c r="E137" s="38"/>
      <c r="F137" s="38"/>
      <c r="G137" s="38"/>
      <c r="H137" s="38"/>
      <c r="I137" s="38"/>
      <c r="J137" s="94"/>
      <c r="K137" s="38"/>
      <c r="L137" s="38"/>
      <c r="M137" s="38"/>
      <c r="N137" s="38"/>
      <c r="O137" s="38"/>
      <c r="P137" s="22"/>
      <c r="Q137" s="22"/>
      <c r="R137" s="22"/>
      <c r="S137" s="22"/>
      <c r="T137" s="22"/>
      <c r="U137" s="22"/>
      <c r="V137" s="22"/>
      <c r="W137" s="22"/>
      <c r="X137" s="22"/>
      <c r="Y137" s="15"/>
    </row>
    <row r="138" spans="1:25" ht="27.75" customHeight="1" x14ac:dyDescent="0.25">
      <c r="A138" s="32"/>
      <c r="B138" s="76" t="s">
        <v>137</v>
      </c>
      <c r="C138" s="8"/>
      <c r="D138" s="38">
        <v>1246.5119999999999</v>
      </c>
      <c r="E138" s="38"/>
      <c r="F138" s="38"/>
      <c r="G138" s="38"/>
      <c r="H138" s="38"/>
      <c r="I138" s="38">
        <v>1246.5119999999999</v>
      </c>
      <c r="J138" s="94"/>
      <c r="K138" s="38"/>
      <c r="L138" s="38"/>
      <c r="M138" s="38"/>
      <c r="N138" s="38"/>
      <c r="O138" s="38"/>
      <c r="P138" s="22"/>
      <c r="Q138" s="22"/>
      <c r="R138" s="22"/>
      <c r="S138" s="22"/>
      <c r="T138" s="22"/>
      <c r="U138" s="22"/>
      <c r="V138" s="22"/>
      <c r="W138" s="22"/>
      <c r="X138" s="22"/>
      <c r="Y138" s="15"/>
    </row>
    <row r="139" spans="1:25" ht="30" x14ac:dyDescent="0.2">
      <c r="A139" s="32"/>
      <c r="B139" s="71" t="s">
        <v>134</v>
      </c>
      <c r="C139" s="38"/>
      <c r="D139" s="47"/>
      <c r="E139" s="38"/>
      <c r="F139" s="38"/>
      <c r="G139" s="38"/>
      <c r="H139" s="38"/>
      <c r="I139" s="38"/>
      <c r="J139" s="94"/>
      <c r="K139" s="38"/>
      <c r="L139" s="38"/>
      <c r="M139" s="38"/>
      <c r="N139" s="38"/>
      <c r="O139" s="38"/>
      <c r="P139" s="22"/>
      <c r="Q139" s="22"/>
      <c r="R139" s="22"/>
      <c r="S139" s="22"/>
      <c r="T139" s="22"/>
      <c r="U139" s="22"/>
      <c r="V139" s="22"/>
      <c r="W139" s="22"/>
      <c r="X139" s="22"/>
      <c r="Y139" s="15"/>
    </row>
    <row r="140" spans="1:25" ht="15" customHeight="1" x14ac:dyDescent="0.2">
      <c r="A140" s="32"/>
      <c r="B140" s="159" t="s">
        <v>72</v>
      </c>
      <c r="C140" s="37" t="s">
        <v>2</v>
      </c>
      <c r="D140" s="46">
        <f>SUM(E140+F140+G140+H140+I140+J140)</f>
        <v>37803.543620000004</v>
      </c>
      <c r="E140" s="37">
        <v>2016.64</v>
      </c>
      <c r="F140" s="41">
        <f>F141+F142+F143</f>
        <v>5701.7386200000001</v>
      </c>
      <c r="G140" s="37">
        <v>7115.5169999999998</v>
      </c>
      <c r="H140" s="37">
        <f t="shared" ref="H140:O140" si="91">H89+H92+H96+H104+H116+H120+H100+H112+H124+H128</f>
        <v>11276.723</v>
      </c>
      <c r="I140" s="37">
        <f>I138+I124+I100+I96</f>
        <v>5932.9650000000001</v>
      </c>
      <c r="J140" s="37">
        <f t="shared" si="91"/>
        <v>5759.96</v>
      </c>
      <c r="K140" s="37">
        <f t="shared" si="91"/>
        <v>0</v>
      </c>
      <c r="L140" s="37">
        <f t="shared" si="91"/>
        <v>0</v>
      </c>
      <c r="M140" s="37">
        <f t="shared" si="91"/>
        <v>0</v>
      </c>
      <c r="N140" s="37">
        <f t="shared" si="91"/>
        <v>0</v>
      </c>
      <c r="O140" s="37">
        <f t="shared" si="91"/>
        <v>0</v>
      </c>
      <c r="P140" s="22"/>
      <c r="Q140" s="22"/>
      <c r="R140" s="22"/>
      <c r="S140" s="22"/>
      <c r="T140" s="22"/>
      <c r="U140" s="22"/>
      <c r="V140" s="22"/>
      <c r="W140" s="22"/>
      <c r="X140" s="22"/>
      <c r="Y140" s="15"/>
    </row>
    <row r="141" spans="1:25" ht="15" customHeight="1" x14ac:dyDescent="0.2">
      <c r="A141" s="32"/>
      <c r="B141" s="160"/>
      <c r="C141" s="37" t="s">
        <v>3</v>
      </c>
      <c r="D141" s="47">
        <f>E141+F141+G141+H141+I141+J141+K141+L141+M141+N141+O141</f>
        <v>1082</v>
      </c>
      <c r="E141" s="38">
        <f>E90+E93+E97+E105+E117+E121+E101+E113+E125+E129</f>
        <v>0</v>
      </c>
      <c r="F141" s="38">
        <f t="shared" ref="F141:O141" si="92">F90+F93+F97+F105+F117+F121+F101+F113+F125+F129</f>
        <v>0</v>
      </c>
      <c r="G141" s="38">
        <f>G117+G97+G90</f>
        <v>0</v>
      </c>
      <c r="H141" s="38">
        <f t="shared" si="92"/>
        <v>0</v>
      </c>
      <c r="I141" s="38">
        <v>0</v>
      </c>
      <c r="J141" s="38">
        <f t="shared" si="92"/>
        <v>1082</v>
      </c>
      <c r="K141" s="38">
        <f t="shared" si="92"/>
        <v>0</v>
      </c>
      <c r="L141" s="38">
        <f t="shared" si="92"/>
        <v>0</v>
      </c>
      <c r="M141" s="38">
        <f t="shared" si="92"/>
        <v>0</v>
      </c>
      <c r="N141" s="38">
        <f t="shared" si="92"/>
        <v>0</v>
      </c>
      <c r="O141" s="38">
        <f t="shared" si="92"/>
        <v>0</v>
      </c>
      <c r="P141" s="22"/>
      <c r="Q141" s="22"/>
      <c r="R141" s="22"/>
      <c r="S141" s="22"/>
      <c r="T141" s="22"/>
      <c r="U141" s="22"/>
      <c r="V141" s="22"/>
      <c r="W141" s="22"/>
      <c r="X141" s="22"/>
      <c r="Y141" s="15"/>
    </row>
    <row r="142" spans="1:25" ht="15" customHeight="1" x14ac:dyDescent="0.2">
      <c r="A142" s="32"/>
      <c r="B142" s="160"/>
      <c r="C142" s="37" t="s">
        <v>4</v>
      </c>
      <c r="D142" s="47">
        <f>SUM(E142+F142+G142+H142+I142+J142)</f>
        <v>36721.543620000004</v>
      </c>
      <c r="E142" s="38">
        <v>2016.64</v>
      </c>
      <c r="F142" s="44">
        <f>F91++F94+F98+F102+F106+F114+F118+F122+F126+F130+F132+F133+F134+F136+F138</f>
        <v>5701.7386200000001</v>
      </c>
      <c r="G142" s="38">
        <v>7115.5169999999998</v>
      </c>
      <c r="H142" s="38">
        <f>H91++H94+H98+H102+H106+H114+H118+H122+H126+H130</f>
        <v>11276.723</v>
      </c>
      <c r="I142" s="38">
        <v>5932.9650000000001</v>
      </c>
      <c r="J142" s="38">
        <f t="shared" ref="J142:O142" si="93">J91++J94+J98+J102+J106+J114+J118+J122+J126+J130</f>
        <v>4677.96</v>
      </c>
      <c r="K142" s="38">
        <f t="shared" si="93"/>
        <v>0</v>
      </c>
      <c r="L142" s="38">
        <f t="shared" si="93"/>
        <v>0</v>
      </c>
      <c r="M142" s="38">
        <f t="shared" si="93"/>
        <v>0</v>
      </c>
      <c r="N142" s="38">
        <f t="shared" si="93"/>
        <v>0</v>
      </c>
      <c r="O142" s="38">
        <f t="shared" si="93"/>
        <v>0</v>
      </c>
      <c r="P142" s="22"/>
      <c r="Q142" s="22"/>
      <c r="R142" s="22"/>
      <c r="S142" s="22"/>
      <c r="T142" s="22"/>
      <c r="U142" s="22"/>
      <c r="V142" s="22"/>
      <c r="W142" s="22"/>
      <c r="X142" s="22"/>
      <c r="Y142" s="15"/>
    </row>
    <row r="143" spans="1:25" ht="15" customHeight="1" x14ac:dyDescent="0.2">
      <c r="A143" s="32"/>
      <c r="B143" s="160"/>
      <c r="C143" s="37" t="s">
        <v>5</v>
      </c>
      <c r="D143" s="47">
        <f>E143+F143+G143+H143+I143+J143+K143+L143+M143+N143+O143</f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94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22"/>
      <c r="Q143" s="22"/>
      <c r="R143" s="22"/>
      <c r="S143" s="22"/>
      <c r="T143" s="22"/>
      <c r="U143" s="22"/>
      <c r="V143" s="22"/>
      <c r="W143" s="22"/>
      <c r="X143" s="22"/>
      <c r="Y143" s="15"/>
    </row>
    <row r="144" spans="1:25" ht="1.1499999999999999" customHeight="1" x14ac:dyDescent="0.2">
      <c r="A144" s="32"/>
      <c r="B144" s="161"/>
      <c r="C144" s="48"/>
      <c r="D144" s="48"/>
      <c r="E144" s="48"/>
      <c r="F144" s="48"/>
      <c r="G144" s="48"/>
      <c r="H144" s="48"/>
      <c r="I144" s="48"/>
      <c r="J144" s="96"/>
      <c r="K144" s="49"/>
      <c r="L144" s="49"/>
      <c r="M144" s="49"/>
      <c r="N144" s="49"/>
      <c r="O144" s="49"/>
      <c r="P144" s="22"/>
      <c r="Q144" s="22"/>
      <c r="R144" s="22"/>
      <c r="S144" s="22"/>
      <c r="T144" s="22"/>
      <c r="U144" s="22"/>
      <c r="V144" s="22"/>
      <c r="W144" s="22"/>
      <c r="X144" s="22"/>
      <c r="Y144" s="15"/>
    </row>
    <row r="145" spans="1:25" ht="35.25" customHeight="1" x14ac:dyDescent="0.2">
      <c r="A145" s="32"/>
      <c r="B145" s="117" t="s">
        <v>110</v>
      </c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9"/>
      <c r="P145" s="22"/>
      <c r="Q145" s="22"/>
      <c r="R145" s="22"/>
      <c r="S145" s="22"/>
      <c r="T145" s="22"/>
      <c r="U145" s="22"/>
      <c r="V145" s="22"/>
      <c r="W145" s="22"/>
      <c r="X145" s="22"/>
      <c r="Y145" s="15"/>
    </row>
    <row r="146" spans="1:25" ht="21.6" customHeight="1" x14ac:dyDescent="0.2">
      <c r="A146" s="32"/>
      <c r="B146" s="111" t="s">
        <v>116</v>
      </c>
      <c r="C146" s="52" t="s">
        <v>2</v>
      </c>
      <c r="D146" s="46">
        <f t="shared" ref="D146:D153" si="94">E146+F146+G146+H146+I146+J146+K146+L146+M146+N146+O146</f>
        <v>4441.7950000000001</v>
      </c>
      <c r="E146" s="48">
        <v>1500</v>
      </c>
      <c r="F146" s="48">
        <f>F147+F148+F149</f>
        <v>1247.835</v>
      </c>
      <c r="G146" s="48">
        <v>1693.96</v>
      </c>
      <c r="H146" s="48">
        <v>0</v>
      </c>
      <c r="I146" s="48">
        <v>0</v>
      </c>
      <c r="J146" s="48">
        <f t="shared" ref="J146:O146" si="95">J147+J148+J149</f>
        <v>0</v>
      </c>
      <c r="K146" s="48">
        <f t="shared" si="95"/>
        <v>0</v>
      </c>
      <c r="L146" s="48">
        <f t="shared" si="95"/>
        <v>0</v>
      </c>
      <c r="M146" s="48">
        <f t="shared" si="95"/>
        <v>0</v>
      </c>
      <c r="N146" s="48">
        <f t="shared" si="95"/>
        <v>0</v>
      </c>
      <c r="O146" s="48">
        <f t="shared" si="95"/>
        <v>0</v>
      </c>
      <c r="P146" s="22"/>
      <c r="Q146" s="22"/>
      <c r="R146" s="22"/>
      <c r="S146" s="22"/>
      <c r="T146" s="22"/>
      <c r="U146" s="22"/>
      <c r="V146" s="22"/>
      <c r="W146" s="22"/>
      <c r="X146" s="22"/>
      <c r="Y146" s="15"/>
    </row>
    <row r="147" spans="1:25" ht="21.6" customHeight="1" x14ac:dyDescent="0.2">
      <c r="A147" s="32"/>
      <c r="B147" s="112"/>
      <c r="C147" s="53" t="s">
        <v>3</v>
      </c>
      <c r="D147" s="47">
        <f t="shared" si="94"/>
        <v>0</v>
      </c>
      <c r="E147" s="49"/>
      <c r="F147" s="49"/>
      <c r="G147" s="49"/>
      <c r="H147" s="49"/>
      <c r="I147" s="49"/>
      <c r="J147" s="97"/>
      <c r="K147" s="49"/>
      <c r="L147" s="49"/>
      <c r="M147" s="49"/>
      <c r="N147" s="49"/>
      <c r="O147" s="49"/>
      <c r="P147" s="22"/>
      <c r="Q147" s="22"/>
      <c r="R147" s="22"/>
      <c r="S147" s="22"/>
      <c r="T147" s="22"/>
      <c r="U147" s="22"/>
      <c r="V147" s="22"/>
      <c r="W147" s="22"/>
      <c r="X147" s="22"/>
      <c r="Y147" s="15"/>
    </row>
    <row r="148" spans="1:25" ht="21.6" customHeight="1" x14ac:dyDescent="0.2">
      <c r="A148" s="32"/>
      <c r="B148" s="112"/>
      <c r="C148" s="53" t="s">
        <v>4</v>
      </c>
      <c r="D148" s="47">
        <f t="shared" si="94"/>
        <v>4441.7950000000001</v>
      </c>
      <c r="E148" s="49">
        <v>1500</v>
      </c>
      <c r="F148" s="49">
        <v>1247.835</v>
      </c>
      <c r="G148" s="49">
        <v>1693.96</v>
      </c>
      <c r="H148" s="49">
        <v>0</v>
      </c>
      <c r="I148" s="49">
        <v>0</v>
      </c>
      <c r="J148" s="97">
        <v>0</v>
      </c>
      <c r="K148" s="49"/>
      <c r="L148" s="49"/>
      <c r="M148" s="49"/>
      <c r="N148" s="49"/>
      <c r="O148" s="49"/>
      <c r="P148" s="22"/>
      <c r="Q148" s="22"/>
      <c r="R148" s="22"/>
      <c r="S148" s="22"/>
      <c r="T148" s="22"/>
      <c r="U148" s="22"/>
      <c r="V148" s="22"/>
      <c r="W148" s="22"/>
      <c r="X148" s="22"/>
      <c r="Y148" s="15"/>
    </row>
    <row r="149" spans="1:25" ht="21.6" customHeight="1" x14ac:dyDescent="0.2">
      <c r="A149" s="32"/>
      <c r="B149" s="112"/>
      <c r="C149" s="53" t="s">
        <v>5</v>
      </c>
      <c r="D149" s="47">
        <f t="shared" si="94"/>
        <v>0</v>
      </c>
      <c r="E149" s="49"/>
      <c r="F149" s="49"/>
      <c r="G149" s="49"/>
      <c r="H149" s="49"/>
      <c r="I149" s="49"/>
      <c r="J149" s="97"/>
      <c r="K149" s="49"/>
      <c r="L149" s="49"/>
      <c r="M149" s="49"/>
      <c r="N149" s="49"/>
      <c r="O149" s="49"/>
      <c r="P149" s="22"/>
      <c r="Q149" s="22"/>
      <c r="R149" s="22"/>
      <c r="S149" s="22"/>
      <c r="T149" s="22"/>
      <c r="U149" s="22"/>
      <c r="V149" s="22"/>
      <c r="W149" s="22"/>
      <c r="X149" s="22"/>
      <c r="Y149" s="15"/>
    </row>
    <row r="150" spans="1:25" ht="15" customHeight="1" x14ac:dyDescent="0.2">
      <c r="A150" s="32"/>
      <c r="B150" s="159" t="s">
        <v>72</v>
      </c>
      <c r="C150" s="52" t="s">
        <v>2</v>
      </c>
      <c r="D150" s="46">
        <f t="shared" si="94"/>
        <v>4441.7950000000001</v>
      </c>
      <c r="E150" s="50">
        <f t="shared" ref="E150:J150" si="96">E146</f>
        <v>1500</v>
      </c>
      <c r="F150" s="50">
        <f t="shared" si="96"/>
        <v>1247.835</v>
      </c>
      <c r="G150" s="50">
        <v>1693.96</v>
      </c>
      <c r="H150" s="50">
        <f t="shared" si="96"/>
        <v>0</v>
      </c>
      <c r="I150" s="50">
        <v>0</v>
      </c>
      <c r="J150" s="50">
        <f t="shared" si="96"/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22"/>
      <c r="Q150" s="22"/>
      <c r="R150" s="22"/>
      <c r="S150" s="22"/>
      <c r="T150" s="22"/>
      <c r="U150" s="22"/>
      <c r="V150" s="22"/>
      <c r="W150" s="22"/>
      <c r="X150" s="22"/>
      <c r="Y150" s="15"/>
    </row>
    <row r="151" spans="1:25" ht="15" customHeight="1" x14ac:dyDescent="0.2">
      <c r="A151" s="32"/>
      <c r="B151" s="160"/>
      <c r="C151" s="52" t="s">
        <v>3</v>
      </c>
      <c r="D151" s="47">
        <f t="shared" si="94"/>
        <v>0</v>
      </c>
      <c r="E151" s="54">
        <f t="shared" ref="E151:J151" si="97">E147</f>
        <v>0</v>
      </c>
      <c r="F151" s="54">
        <f t="shared" si="97"/>
        <v>0</v>
      </c>
      <c r="G151" s="54">
        <f t="shared" si="97"/>
        <v>0</v>
      </c>
      <c r="H151" s="54">
        <f t="shared" si="97"/>
        <v>0</v>
      </c>
      <c r="I151" s="54">
        <f t="shared" si="97"/>
        <v>0</v>
      </c>
      <c r="J151" s="54">
        <f t="shared" si="97"/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22"/>
      <c r="Q151" s="22"/>
      <c r="R151" s="22"/>
      <c r="S151" s="22"/>
      <c r="T151" s="22"/>
      <c r="U151" s="22"/>
      <c r="V151" s="22"/>
      <c r="W151" s="22"/>
      <c r="X151" s="22"/>
      <c r="Y151" s="15"/>
    </row>
    <row r="152" spans="1:25" ht="15" customHeight="1" x14ac:dyDescent="0.2">
      <c r="A152" s="32"/>
      <c r="B152" s="160"/>
      <c r="C152" s="52" t="s">
        <v>4</v>
      </c>
      <c r="D152" s="47">
        <f t="shared" si="94"/>
        <v>4441.7950000000001</v>
      </c>
      <c r="E152" s="54">
        <f t="shared" ref="E152:H152" si="98">E148</f>
        <v>1500</v>
      </c>
      <c r="F152" s="54">
        <f t="shared" si="98"/>
        <v>1247.835</v>
      </c>
      <c r="G152" s="54">
        <f t="shared" si="98"/>
        <v>1693.96</v>
      </c>
      <c r="H152" s="54">
        <f t="shared" si="98"/>
        <v>0</v>
      </c>
      <c r="I152" s="54">
        <v>0</v>
      </c>
      <c r="J152" s="54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22"/>
      <c r="Q152" s="22"/>
      <c r="R152" s="22"/>
      <c r="S152" s="22"/>
      <c r="T152" s="22"/>
      <c r="U152" s="22"/>
      <c r="V152" s="22"/>
      <c r="W152" s="22"/>
      <c r="X152" s="22"/>
      <c r="Y152" s="15"/>
    </row>
    <row r="153" spans="1:25" ht="15" customHeight="1" x14ac:dyDescent="0.2">
      <c r="A153" s="32"/>
      <c r="B153" s="160"/>
      <c r="C153" s="52" t="s">
        <v>5</v>
      </c>
      <c r="D153" s="47">
        <f t="shared" si="94"/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97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v>0</v>
      </c>
      <c r="P153" s="22"/>
      <c r="Q153" s="22"/>
      <c r="R153" s="22"/>
      <c r="S153" s="22"/>
      <c r="T153" s="22"/>
      <c r="U153" s="22"/>
      <c r="V153" s="22"/>
      <c r="W153" s="22"/>
      <c r="X153" s="22"/>
      <c r="Y153" s="15"/>
    </row>
    <row r="154" spans="1:25" ht="22.5" customHeight="1" x14ac:dyDescent="0.2">
      <c r="A154" s="32"/>
      <c r="B154" s="120" t="s">
        <v>114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2"/>
      <c r="P154" s="22"/>
      <c r="Q154" s="22"/>
      <c r="R154" s="22"/>
      <c r="S154" s="22"/>
      <c r="T154" s="22"/>
      <c r="U154" s="22"/>
      <c r="V154" s="22"/>
      <c r="W154" s="22"/>
      <c r="X154" s="22"/>
      <c r="Y154" s="15"/>
    </row>
    <row r="155" spans="1:25" ht="18.600000000000001" customHeight="1" x14ac:dyDescent="0.2">
      <c r="A155" s="32"/>
      <c r="B155" s="111" t="s">
        <v>66</v>
      </c>
      <c r="C155" s="75" t="s">
        <v>2</v>
      </c>
      <c r="D155" s="75">
        <f>E155+F155+G155+H155+I155+J155</f>
        <v>0</v>
      </c>
      <c r="E155" s="78">
        <f>E156+E157+E158</f>
        <v>0</v>
      </c>
      <c r="F155" s="78">
        <f t="shared" ref="F155:N155" si="99">F156+F157+F158</f>
        <v>0</v>
      </c>
      <c r="G155" s="108">
        <f t="shared" si="99"/>
        <v>0</v>
      </c>
      <c r="H155" s="108">
        <f t="shared" si="99"/>
        <v>0</v>
      </c>
      <c r="I155" s="108">
        <f t="shared" si="99"/>
        <v>0</v>
      </c>
      <c r="J155" s="108">
        <f t="shared" si="99"/>
        <v>0</v>
      </c>
      <c r="K155" s="75">
        <f t="shared" si="99"/>
        <v>0</v>
      </c>
      <c r="L155" s="75">
        <f t="shared" si="99"/>
        <v>0</v>
      </c>
      <c r="M155" s="75">
        <f t="shared" si="99"/>
        <v>0</v>
      </c>
      <c r="N155" s="75">
        <f t="shared" si="99"/>
        <v>0</v>
      </c>
      <c r="O155" s="75">
        <f>O156+O157+O158</f>
        <v>0</v>
      </c>
      <c r="P155" s="22"/>
      <c r="Q155" s="22"/>
      <c r="R155" s="22"/>
      <c r="S155" s="22"/>
      <c r="T155" s="22"/>
      <c r="U155" s="22"/>
      <c r="V155" s="22"/>
      <c r="W155" s="22"/>
      <c r="X155" s="22"/>
      <c r="Y155" s="15"/>
    </row>
    <row r="156" spans="1:25" ht="18.600000000000001" customHeight="1" x14ac:dyDescent="0.2">
      <c r="A156" s="32"/>
      <c r="B156" s="112"/>
      <c r="C156" s="57" t="s">
        <v>3</v>
      </c>
      <c r="D156" s="57">
        <f t="shared" ref="D156:D191" si="100">E156+F156+G156+H156+I156+J156</f>
        <v>0</v>
      </c>
      <c r="E156" s="57"/>
      <c r="F156" s="57"/>
      <c r="G156" s="57"/>
      <c r="H156" s="57"/>
      <c r="I156" s="57"/>
      <c r="J156" s="98"/>
      <c r="K156" s="57"/>
      <c r="L156" s="57"/>
      <c r="M156" s="57"/>
      <c r="N156" s="57"/>
      <c r="O156" s="57"/>
      <c r="P156" s="22"/>
      <c r="Q156" s="22"/>
      <c r="R156" s="22"/>
      <c r="S156" s="22"/>
      <c r="T156" s="22"/>
      <c r="U156" s="22"/>
      <c r="V156" s="22"/>
      <c r="W156" s="22"/>
      <c r="X156" s="22"/>
      <c r="Y156" s="15"/>
    </row>
    <row r="157" spans="1:25" ht="18.600000000000001" customHeight="1" x14ac:dyDescent="0.2">
      <c r="A157" s="32"/>
      <c r="B157" s="112"/>
      <c r="C157" s="57" t="s">
        <v>4</v>
      </c>
      <c r="D157" s="57">
        <f t="shared" si="100"/>
        <v>0</v>
      </c>
      <c r="E157" s="57"/>
      <c r="F157" s="57"/>
      <c r="G157" s="57"/>
      <c r="H157" s="57"/>
      <c r="I157" s="57"/>
      <c r="J157" s="98"/>
      <c r="K157" s="57"/>
      <c r="L157" s="57"/>
      <c r="M157" s="57"/>
      <c r="N157" s="57"/>
      <c r="O157" s="57"/>
      <c r="P157" s="22"/>
      <c r="Q157" s="22"/>
      <c r="R157" s="22"/>
      <c r="S157" s="22"/>
      <c r="T157" s="22"/>
      <c r="U157" s="22"/>
      <c r="V157" s="22"/>
      <c r="W157" s="22"/>
      <c r="X157" s="22"/>
      <c r="Y157" s="15"/>
    </row>
    <row r="158" spans="1:25" ht="18.600000000000001" customHeight="1" x14ac:dyDescent="0.2">
      <c r="A158" s="32"/>
      <c r="B158" s="112"/>
      <c r="C158" s="57" t="s">
        <v>5</v>
      </c>
      <c r="D158" s="57">
        <f t="shared" si="100"/>
        <v>0</v>
      </c>
      <c r="E158" s="57"/>
      <c r="F158" s="57"/>
      <c r="G158" s="57"/>
      <c r="H158" s="57"/>
      <c r="I158" s="57"/>
      <c r="J158" s="98"/>
      <c r="K158" s="57"/>
      <c r="L158" s="57"/>
      <c r="M158" s="57"/>
      <c r="N158" s="57"/>
      <c r="O158" s="57"/>
      <c r="P158" s="22"/>
      <c r="Q158" s="22"/>
      <c r="R158" s="22"/>
      <c r="S158" s="22"/>
      <c r="T158" s="22"/>
      <c r="U158" s="22"/>
      <c r="V158" s="22"/>
      <c r="W158" s="22"/>
      <c r="X158" s="22"/>
      <c r="Y158" s="15"/>
    </row>
    <row r="159" spans="1:25" ht="18.600000000000001" customHeight="1" x14ac:dyDescent="0.2">
      <c r="A159" s="32"/>
      <c r="B159" s="113"/>
      <c r="C159" s="57"/>
      <c r="D159" s="57">
        <v>0</v>
      </c>
      <c r="E159" s="57"/>
      <c r="F159" s="57"/>
      <c r="G159" s="57"/>
      <c r="H159" s="57"/>
      <c r="I159" s="57" t="s">
        <v>86</v>
      </c>
      <c r="J159" s="57"/>
      <c r="K159" s="57"/>
      <c r="L159" s="57"/>
      <c r="M159" s="57"/>
      <c r="N159" s="57"/>
      <c r="O159" s="57"/>
      <c r="P159" s="22"/>
      <c r="Q159" s="22"/>
      <c r="R159" s="22"/>
      <c r="S159" s="22"/>
      <c r="T159" s="22"/>
      <c r="U159" s="22"/>
      <c r="V159" s="22"/>
      <c r="W159" s="22"/>
      <c r="X159" s="22"/>
      <c r="Y159" s="15"/>
    </row>
    <row r="160" spans="1:25" ht="22.9" customHeight="1" x14ac:dyDescent="0.2">
      <c r="A160" s="32"/>
      <c r="B160" s="111" t="s">
        <v>67</v>
      </c>
      <c r="C160" s="75" t="s">
        <v>2</v>
      </c>
      <c r="D160" s="75">
        <f t="shared" si="100"/>
        <v>0</v>
      </c>
      <c r="E160" s="78"/>
      <c r="F160" s="78"/>
      <c r="G160" s="108"/>
      <c r="H160" s="108"/>
      <c r="I160" s="108"/>
      <c r="J160" s="99"/>
      <c r="K160" s="75"/>
      <c r="L160" s="75"/>
      <c r="M160" s="75"/>
      <c r="N160" s="75"/>
      <c r="O160" s="75"/>
      <c r="P160" s="22"/>
      <c r="Q160" s="22"/>
      <c r="R160" s="22"/>
      <c r="S160" s="22"/>
      <c r="T160" s="22"/>
      <c r="U160" s="22"/>
      <c r="V160" s="22"/>
      <c r="W160" s="22"/>
      <c r="X160" s="22"/>
      <c r="Y160" s="15"/>
    </row>
    <row r="161" spans="1:25" ht="22.9" customHeight="1" x14ac:dyDescent="0.2">
      <c r="A161" s="32"/>
      <c r="B161" s="112"/>
      <c r="C161" s="57" t="s">
        <v>3</v>
      </c>
      <c r="D161" s="57">
        <f t="shared" si="100"/>
        <v>0</v>
      </c>
      <c r="E161" s="57"/>
      <c r="F161" s="57"/>
      <c r="G161" s="57"/>
      <c r="H161" s="57"/>
      <c r="I161" s="57"/>
      <c r="J161" s="98"/>
      <c r="K161" s="57"/>
      <c r="L161" s="57"/>
      <c r="M161" s="57"/>
      <c r="N161" s="57"/>
      <c r="O161" s="57"/>
      <c r="P161" s="22"/>
      <c r="Q161" s="22"/>
      <c r="R161" s="22"/>
      <c r="S161" s="22"/>
      <c r="T161" s="22"/>
      <c r="U161" s="22"/>
      <c r="V161" s="22"/>
      <c r="W161" s="22"/>
      <c r="X161" s="22"/>
      <c r="Y161" s="15"/>
    </row>
    <row r="162" spans="1:25" ht="22.9" customHeight="1" x14ac:dyDescent="0.2">
      <c r="A162" s="32"/>
      <c r="B162" s="112"/>
      <c r="C162" s="57" t="s">
        <v>4</v>
      </c>
      <c r="D162" s="57">
        <f t="shared" si="100"/>
        <v>0</v>
      </c>
      <c r="E162" s="57"/>
      <c r="F162" s="57"/>
      <c r="G162" s="57"/>
      <c r="H162" s="57"/>
      <c r="I162" s="57"/>
      <c r="J162" s="98"/>
      <c r="K162" s="57"/>
      <c r="L162" s="57"/>
      <c r="M162" s="57"/>
      <c r="N162" s="57"/>
      <c r="O162" s="57"/>
      <c r="P162" s="22"/>
      <c r="Q162" s="22"/>
      <c r="R162" s="22"/>
      <c r="S162" s="22"/>
      <c r="T162" s="22"/>
      <c r="U162" s="22"/>
      <c r="V162" s="22"/>
      <c r="W162" s="22"/>
      <c r="X162" s="22"/>
      <c r="Y162" s="15"/>
    </row>
    <row r="163" spans="1:25" ht="22.9" customHeight="1" x14ac:dyDescent="0.2">
      <c r="A163" s="32"/>
      <c r="B163" s="112"/>
      <c r="C163" s="57" t="s">
        <v>5</v>
      </c>
      <c r="D163" s="57">
        <f t="shared" si="100"/>
        <v>0</v>
      </c>
      <c r="E163" s="57"/>
      <c r="F163" s="57"/>
      <c r="G163" s="57"/>
      <c r="H163" s="57"/>
      <c r="I163" s="57"/>
      <c r="J163" s="98"/>
      <c r="K163" s="57"/>
      <c r="L163" s="57"/>
      <c r="M163" s="57"/>
      <c r="N163" s="57"/>
      <c r="O163" s="57"/>
      <c r="P163" s="22"/>
      <c r="Q163" s="22"/>
      <c r="R163" s="22"/>
      <c r="S163" s="22"/>
      <c r="T163" s="22"/>
      <c r="U163" s="22"/>
      <c r="V163" s="22"/>
      <c r="W163" s="22"/>
      <c r="X163" s="22"/>
      <c r="Y163" s="15"/>
    </row>
    <row r="164" spans="1:25" ht="22.9" customHeight="1" x14ac:dyDescent="0.2">
      <c r="A164" s="32"/>
      <c r="B164" s="111" t="s">
        <v>68</v>
      </c>
      <c r="C164" s="75" t="s">
        <v>2</v>
      </c>
      <c r="D164" s="75">
        <f t="shared" si="100"/>
        <v>0</v>
      </c>
      <c r="E164" s="78"/>
      <c r="F164" s="78"/>
      <c r="G164" s="108"/>
      <c r="H164" s="108"/>
      <c r="I164" s="108"/>
      <c r="J164" s="99"/>
      <c r="K164" s="75"/>
      <c r="L164" s="75"/>
      <c r="M164" s="75"/>
      <c r="N164" s="75"/>
      <c r="O164" s="75"/>
      <c r="P164" s="22"/>
      <c r="Q164" s="22"/>
      <c r="R164" s="22"/>
      <c r="S164" s="22"/>
      <c r="T164" s="22"/>
      <c r="U164" s="22"/>
      <c r="V164" s="22"/>
      <c r="W164" s="22"/>
      <c r="X164" s="22"/>
      <c r="Y164" s="15"/>
    </row>
    <row r="165" spans="1:25" ht="22.9" customHeight="1" x14ac:dyDescent="0.2">
      <c r="A165" s="32"/>
      <c r="B165" s="112"/>
      <c r="C165" s="57" t="s">
        <v>3</v>
      </c>
      <c r="D165" s="57">
        <f t="shared" si="100"/>
        <v>0</v>
      </c>
      <c r="E165" s="57"/>
      <c r="F165" s="57"/>
      <c r="G165" s="57"/>
      <c r="H165" s="57"/>
      <c r="I165" s="57"/>
      <c r="J165" s="98"/>
      <c r="K165" s="57"/>
      <c r="L165" s="57"/>
      <c r="M165" s="57"/>
      <c r="N165" s="57"/>
      <c r="O165" s="57"/>
      <c r="P165" s="22"/>
      <c r="Q165" s="22"/>
      <c r="R165" s="22"/>
      <c r="S165" s="22"/>
      <c r="T165" s="22"/>
      <c r="U165" s="22"/>
      <c r="V165" s="22"/>
      <c r="W165" s="22"/>
      <c r="X165" s="22"/>
      <c r="Y165" s="15"/>
    </row>
    <row r="166" spans="1:25" ht="22.9" customHeight="1" x14ac:dyDescent="0.2">
      <c r="A166" s="32"/>
      <c r="B166" s="112"/>
      <c r="C166" s="57" t="s">
        <v>4</v>
      </c>
      <c r="D166" s="57">
        <f t="shared" si="100"/>
        <v>0</v>
      </c>
      <c r="E166" s="57"/>
      <c r="F166" s="57"/>
      <c r="G166" s="57"/>
      <c r="H166" s="57"/>
      <c r="I166" s="57"/>
      <c r="J166" s="98"/>
      <c r="K166" s="57"/>
      <c r="L166" s="57"/>
      <c r="M166" s="57"/>
      <c r="N166" s="57"/>
      <c r="O166" s="57"/>
      <c r="P166" s="22"/>
      <c r="Q166" s="22"/>
      <c r="R166" s="22"/>
      <c r="S166" s="22"/>
      <c r="T166" s="22"/>
      <c r="U166" s="22"/>
      <c r="V166" s="22"/>
      <c r="W166" s="22"/>
      <c r="X166" s="22"/>
      <c r="Y166" s="15"/>
    </row>
    <row r="167" spans="1:25" ht="22.9" customHeight="1" x14ac:dyDescent="0.2">
      <c r="A167" s="32"/>
      <c r="B167" s="112"/>
      <c r="C167" s="63" t="s">
        <v>5</v>
      </c>
      <c r="D167" s="63">
        <f t="shared" si="100"/>
        <v>0</v>
      </c>
      <c r="E167" s="63"/>
      <c r="F167" s="63"/>
      <c r="G167" s="63"/>
      <c r="H167" s="63"/>
      <c r="I167" s="63"/>
      <c r="J167" s="100"/>
      <c r="K167" s="63"/>
      <c r="L167" s="63"/>
      <c r="M167" s="63"/>
      <c r="N167" s="63"/>
      <c r="O167" s="63"/>
      <c r="P167" s="22"/>
      <c r="Q167" s="22"/>
      <c r="R167" s="22"/>
      <c r="S167" s="22"/>
      <c r="T167" s="22"/>
      <c r="U167" s="22"/>
      <c r="V167" s="22"/>
      <c r="W167" s="22"/>
      <c r="X167" s="22"/>
      <c r="Y167" s="15"/>
    </row>
    <row r="168" spans="1:25" ht="17.45" customHeight="1" x14ac:dyDescent="0.2">
      <c r="A168" s="32"/>
      <c r="B168" s="111" t="s">
        <v>122</v>
      </c>
      <c r="C168" s="75" t="s">
        <v>2</v>
      </c>
      <c r="D168" s="64">
        <f>D169+D170+D171</f>
        <v>364.82299999999998</v>
      </c>
      <c r="E168" s="64">
        <f t="shared" ref="E168:O168" si="101">E169+E170+E171</f>
        <v>0</v>
      </c>
      <c r="F168" s="64">
        <f t="shared" si="101"/>
        <v>21</v>
      </c>
      <c r="G168" s="64">
        <v>299.423</v>
      </c>
      <c r="H168" s="64">
        <v>44.4</v>
      </c>
      <c r="I168" s="64">
        <f t="shared" si="101"/>
        <v>0</v>
      </c>
      <c r="J168" s="64">
        <f t="shared" si="101"/>
        <v>0</v>
      </c>
      <c r="K168" s="64">
        <f t="shared" si="101"/>
        <v>0</v>
      </c>
      <c r="L168" s="64">
        <f t="shared" si="101"/>
        <v>0</v>
      </c>
      <c r="M168" s="64">
        <f t="shared" si="101"/>
        <v>0</v>
      </c>
      <c r="N168" s="64">
        <f t="shared" si="101"/>
        <v>0</v>
      </c>
      <c r="O168" s="64">
        <f t="shared" si="101"/>
        <v>0</v>
      </c>
      <c r="P168" s="22"/>
      <c r="Q168" s="22"/>
      <c r="R168" s="22"/>
      <c r="S168" s="22"/>
      <c r="T168" s="22"/>
      <c r="U168" s="22"/>
      <c r="V168" s="22"/>
      <c r="W168" s="22"/>
      <c r="X168" s="22"/>
      <c r="Y168" s="15"/>
    </row>
    <row r="169" spans="1:25" ht="17.45" customHeight="1" x14ac:dyDescent="0.2">
      <c r="A169" s="32"/>
      <c r="B169" s="112"/>
      <c r="C169" s="57" t="s">
        <v>3</v>
      </c>
      <c r="D169" s="57">
        <f t="shared" ref="D169:D171" si="102">E169+F169+G169+H169+I169+J169</f>
        <v>0</v>
      </c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22"/>
      <c r="Q169" s="22"/>
      <c r="R169" s="22"/>
      <c r="S169" s="22"/>
      <c r="T169" s="22"/>
      <c r="U169" s="22"/>
      <c r="V169" s="22"/>
      <c r="W169" s="22"/>
      <c r="X169" s="22"/>
      <c r="Y169" s="15"/>
    </row>
    <row r="170" spans="1:25" ht="17.45" customHeight="1" x14ac:dyDescent="0.2">
      <c r="A170" s="32"/>
      <c r="B170" s="112"/>
      <c r="C170" s="57" t="s">
        <v>4</v>
      </c>
      <c r="D170" s="65">
        <f t="shared" si="102"/>
        <v>364.82299999999998</v>
      </c>
      <c r="E170" s="65"/>
      <c r="F170" s="65">
        <v>21</v>
      </c>
      <c r="G170" s="65">
        <v>299.423</v>
      </c>
      <c r="H170" s="65">
        <v>44.4</v>
      </c>
      <c r="I170" s="65"/>
      <c r="J170" s="65"/>
      <c r="K170" s="65"/>
      <c r="L170" s="65"/>
      <c r="M170" s="65"/>
      <c r="N170" s="65"/>
      <c r="O170" s="65"/>
      <c r="P170" s="22"/>
      <c r="Q170" s="22"/>
      <c r="R170" s="22"/>
      <c r="S170" s="22"/>
      <c r="T170" s="22"/>
      <c r="U170" s="22"/>
      <c r="V170" s="22"/>
      <c r="W170" s="22"/>
      <c r="X170" s="22"/>
      <c r="Y170" s="15"/>
    </row>
    <row r="171" spans="1:25" ht="17.45" customHeight="1" x14ac:dyDescent="0.2">
      <c r="A171" s="32"/>
      <c r="B171" s="113"/>
      <c r="C171" s="57" t="s">
        <v>5</v>
      </c>
      <c r="D171" s="57">
        <f t="shared" si="102"/>
        <v>0</v>
      </c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22"/>
      <c r="Q171" s="22"/>
      <c r="R171" s="22"/>
      <c r="S171" s="22"/>
      <c r="T171" s="22"/>
      <c r="U171" s="22"/>
      <c r="V171" s="22"/>
      <c r="W171" s="22"/>
      <c r="X171" s="22"/>
      <c r="Y171" s="15"/>
    </row>
    <row r="172" spans="1:25" ht="17.45" customHeight="1" x14ac:dyDescent="0.2">
      <c r="A172" s="32"/>
      <c r="B172" s="111" t="s">
        <v>124</v>
      </c>
      <c r="C172" s="75" t="s">
        <v>2</v>
      </c>
      <c r="D172" s="64">
        <f>D173+D174+D175</f>
        <v>47.71</v>
      </c>
      <c r="E172" s="64">
        <f t="shared" ref="E172" si="103">E173+E174+E175</f>
        <v>0</v>
      </c>
      <c r="F172" s="64">
        <f t="shared" ref="F172" si="104">F173+F174+F175</f>
        <v>47.71</v>
      </c>
      <c r="G172" s="64">
        <f t="shared" ref="G172" si="105">G173+G174+G175</f>
        <v>0</v>
      </c>
      <c r="H172" s="64">
        <f t="shared" ref="H172" si="106">H173+H174+H175</f>
        <v>0</v>
      </c>
      <c r="I172" s="64">
        <f t="shared" ref="I172" si="107">I173+I174+I175</f>
        <v>0</v>
      </c>
      <c r="J172" s="64">
        <f t="shared" ref="J172" si="108">J173+J174+J175</f>
        <v>0</v>
      </c>
      <c r="K172" s="64">
        <f t="shared" ref="K172" si="109">K173+K174+K175</f>
        <v>0</v>
      </c>
      <c r="L172" s="64">
        <f t="shared" ref="L172" si="110">L173+L174+L175</f>
        <v>0</v>
      </c>
      <c r="M172" s="64">
        <f t="shared" ref="M172" si="111">M173+M174+M175</f>
        <v>0</v>
      </c>
      <c r="N172" s="64">
        <f t="shared" ref="N172" si="112">N173+N174+N175</f>
        <v>0</v>
      </c>
      <c r="O172" s="64">
        <f t="shared" ref="O172" si="113">O173+O174+O175</f>
        <v>0</v>
      </c>
      <c r="P172" s="22"/>
      <c r="Q172" s="22"/>
      <c r="R172" s="22"/>
      <c r="S172" s="22"/>
      <c r="T172" s="22"/>
      <c r="U172" s="22"/>
      <c r="V172" s="22"/>
      <c r="W172" s="22"/>
      <c r="X172" s="22"/>
      <c r="Y172" s="15"/>
    </row>
    <row r="173" spans="1:25" ht="17.45" customHeight="1" x14ac:dyDescent="0.2">
      <c r="A173" s="32"/>
      <c r="B173" s="112"/>
      <c r="C173" s="57" t="s">
        <v>3</v>
      </c>
      <c r="D173" s="57">
        <f t="shared" ref="D173:D175" si="114">E173+F173+G173+H173+I173+J173</f>
        <v>0</v>
      </c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22"/>
      <c r="Q173" s="22"/>
      <c r="R173" s="22"/>
      <c r="S173" s="22"/>
      <c r="T173" s="22"/>
      <c r="U173" s="22"/>
      <c r="V173" s="22"/>
      <c r="W173" s="22"/>
      <c r="X173" s="22"/>
      <c r="Y173" s="15"/>
    </row>
    <row r="174" spans="1:25" ht="17.45" customHeight="1" x14ac:dyDescent="0.2">
      <c r="A174" s="32"/>
      <c r="B174" s="112"/>
      <c r="C174" s="57" t="s">
        <v>4</v>
      </c>
      <c r="D174" s="65">
        <f t="shared" si="114"/>
        <v>47.71</v>
      </c>
      <c r="E174" s="65"/>
      <c r="F174" s="65">
        <v>47.71</v>
      </c>
      <c r="G174" s="65"/>
      <c r="H174" s="65"/>
      <c r="I174" s="65"/>
      <c r="J174" s="65"/>
      <c r="K174" s="65"/>
      <c r="L174" s="65"/>
      <c r="M174" s="65"/>
      <c r="N174" s="65"/>
      <c r="O174" s="65"/>
      <c r="P174" s="22"/>
      <c r="Q174" s="22"/>
      <c r="R174" s="22"/>
      <c r="S174" s="22"/>
      <c r="T174" s="22"/>
      <c r="U174" s="22"/>
      <c r="V174" s="22"/>
      <c r="W174" s="22"/>
      <c r="X174" s="22"/>
      <c r="Y174" s="15"/>
    </row>
    <row r="175" spans="1:25" ht="17.45" customHeight="1" x14ac:dyDescent="0.2">
      <c r="A175" s="32"/>
      <c r="B175" s="113"/>
      <c r="C175" s="57" t="s">
        <v>5</v>
      </c>
      <c r="D175" s="57">
        <f t="shared" si="114"/>
        <v>0</v>
      </c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22"/>
      <c r="Q175" s="22"/>
      <c r="R175" s="22"/>
      <c r="S175" s="22"/>
      <c r="T175" s="22"/>
      <c r="U175" s="22"/>
      <c r="V175" s="22"/>
      <c r="W175" s="22"/>
      <c r="X175" s="22"/>
      <c r="Y175" s="15"/>
    </row>
    <row r="176" spans="1:25" ht="17.45" customHeight="1" x14ac:dyDescent="0.2">
      <c r="A176" s="32"/>
      <c r="B176" s="111" t="s">
        <v>125</v>
      </c>
      <c r="C176" s="75" t="s">
        <v>2</v>
      </c>
      <c r="D176" s="64">
        <f>D177+D178+D179</f>
        <v>86.918999999999997</v>
      </c>
      <c r="E176" s="64">
        <f t="shared" ref="E176" si="115">E177+E178+E179</f>
        <v>0</v>
      </c>
      <c r="F176" s="64">
        <f t="shared" ref="F176" si="116">F177+F178+F179</f>
        <v>86.918999999999997</v>
      </c>
      <c r="G176" s="64">
        <f t="shared" ref="G176" si="117">G177+G178+G179</f>
        <v>0</v>
      </c>
      <c r="H176" s="64">
        <f t="shared" ref="H176" si="118">H177+H178+H179</f>
        <v>0</v>
      </c>
      <c r="I176" s="64">
        <f t="shared" ref="I176" si="119">I177+I178+I179</f>
        <v>0</v>
      </c>
      <c r="J176" s="64">
        <f t="shared" ref="J176" si="120">J177+J178+J179</f>
        <v>0</v>
      </c>
      <c r="K176" s="64">
        <f t="shared" ref="K176" si="121">K177+K178+K179</f>
        <v>0</v>
      </c>
      <c r="L176" s="64">
        <f t="shared" ref="L176" si="122">L177+L178+L179</f>
        <v>0</v>
      </c>
      <c r="M176" s="64">
        <f t="shared" ref="M176" si="123">M177+M178+M179</f>
        <v>0</v>
      </c>
      <c r="N176" s="64">
        <f t="shared" ref="N176" si="124">N177+N178+N179</f>
        <v>0</v>
      </c>
      <c r="O176" s="64">
        <f t="shared" ref="O176" si="125">O177+O178+O179</f>
        <v>0</v>
      </c>
      <c r="P176" s="22"/>
      <c r="Q176" s="22"/>
      <c r="R176" s="22"/>
      <c r="S176" s="22"/>
      <c r="T176" s="22"/>
      <c r="U176" s="22"/>
      <c r="V176" s="22"/>
      <c r="W176" s="22"/>
      <c r="X176" s="22"/>
      <c r="Y176" s="15"/>
    </row>
    <row r="177" spans="1:25" ht="17.45" customHeight="1" x14ac:dyDescent="0.2">
      <c r="A177" s="32"/>
      <c r="B177" s="112"/>
      <c r="C177" s="57" t="s">
        <v>3</v>
      </c>
      <c r="D177" s="57">
        <f t="shared" ref="D177:D179" si="126">E177+F177+G177+H177+I177+J177</f>
        <v>0</v>
      </c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22"/>
      <c r="Q177" s="22"/>
      <c r="R177" s="22"/>
      <c r="S177" s="22"/>
      <c r="T177" s="22"/>
      <c r="U177" s="22"/>
      <c r="V177" s="22"/>
      <c r="W177" s="22"/>
      <c r="X177" s="22"/>
      <c r="Y177" s="15"/>
    </row>
    <row r="178" spans="1:25" ht="17.45" customHeight="1" x14ac:dyDescent="0.2">
      <c r="A178" s="32"/>
      <c r="B178" s="112"/>
      <c r="C178" s="57" t="s">
        <v>4</v>
      </c>
      <c r="D178" s="65">
        <f t="shared" si="126"/>
        <v>86.918999999999997</v>
      </c>
      <c r="E178" s="65"/>
      <c r="F178" s="65">
        <v>86.918999999999997</v>
      </c>
      <c r="G178" s="65"/>
      <c r="H178" s="65"/>
      <c r="I178" s="65"/>
      <c r="J178" s="65"/>
      <c r="K178" s="65"/>
      <c r="L178" s="65"/>
      <c r="M178" s="65"/>
      <c r="N178" s="65"/>
      <c r="O178" s="65"/>
      <c r="P178" s="22"/>
      <c r="Q178" s="22"/>
      <c r="R178" s="22"/>
      <c r="S178" s="22"/>
      <c r="T178" s="22"/>
      <c r="U178" s="22"/>
      <c r="V178" s="22"/>
      <c r="W178" s="22"/>
      <c r="X178" s="22"/>
      <c r="Y178" s="15"/>
    </row>
    <row r="179" spans="1:25" ht="17.45" customHeight="1" x14ac:dyDescent="0.2">
      <c r="A179" s="32"/>
      <c r="B179" s="113"/>
      <c r="C179" s="57" t="s">
        <v>5</v>
      </c>
      <c r="D179" s="57">
        <f t="shared" si="126"/>
        <v>0</v>
      </c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22"/>
      <c r="Q179" s="22"/>
      <c r="R179" s="22"/>
      <c r="S179" s="22"/>
      <c r="T179" s="22"/>
      <c r="U179" s="22"/>
      <c r="V179" s="22"/>
      <c r="W179" s="22"/>
      <c r="X179" s="22"/>
      <c r="Y179" s="15"/>
    </row>
    <row r="180" spans="1:25" ht="15.6" customHeight="1" x14ac:dyDescent="0.2">
      <c r="A180" s="32"/>
      <c r="B180" s="111" t="s">
        <v>123</v>
      </c>
      <c r="C180" s="75" t="s">
        <v>2</v>
      </c>
      <c r="D180" s="75">
        <f>SUM(E180+F180+G180+H180+I180+J180)</f>
        <v>494.34000000000003</v>
      </c>
      <c r="E180" s="78">
        <f t="shared" ref="E180" si="127">E181+E182+E183</f>
        <v>0</v>
      </c>
      <c r="F180" s="78">
        <v>321.32</v>
      </c>
      <c r="G180" s="108">
        <f t="shared" ref="G180" si="128">G181+G182+G183</f>
        <v>0</v>
      </c>
      <c r="H180" s="108">
        <v>173.02</v>
      </c>
      <c r="I180" s="108">
        <f t="shared" ref="I180" si="129">I181+I182+I183</f>
        <v>0</v>
      </c>
      <c r="J180" s="108">
        <f t="shared" ref="J180" si="130">J181+J182+J183</f>
        <v>0</v>
      </c>
      <c r="K180" s="75">
        <f t="shared" ref="K180" si="131">K181+K182+K183</f>
        <v>0</v>
      </c>
      <c r="L180" s="75">
        <f t="shared" ref="L180" si="132">L181+L182+L183</f>
        <v>0</v>
      </c>
      <c r="M180" s="75">
        <f t="shared" ref="M180" si="133">M181+M182+M183</f>
        <v>0</v>
      </c>
      <c r="N180" s="75">
        <f t="shared" ref="N180" si="134">N181+N182+N183</f>
        <v>0</v>
      </c>
      <c r="O180" s="75">
        <f t="shared" ref="O180" si="135">O181+O182+O183</f>
        <v>0</v>
      </c>
      <c r="P180" s="22"/>
      <c r="Q180" s="22"/>
      <c r="R180" s="22"/>
      <c r="S180" s="22"/>
      <c r="T180" s="22"/>
      <c r="U180" s="22"/>
      <c r="V180" s="22"/>
      <c r="W180" s="22"/>
      <c r="X180" s="22"/>
      <c r="Y180" s="15"/>
    </row>
    <row r="181" spans="1:25" ht="15.6" customHeight="1" x14ac:dyDescent="0.2">
      <c r="A181" s="32"/>
      <c r="B181" s="112"/>
      <c r="C181" s="57" t="s">
        <v>3</v>
      </c>
      <c r="D181" s="57"/>
      <c r="E181" s="57"/>
      <c r="F181" s="57"/>
      <c r="G181" s="57"/>
      <c r="H181" s="57"/>
      <c r="I181" s="57"/>
      <c r="J181" s="98"/>
      <c r="K181" s="57"/>
      <c r="L181" s="57"/>
      <c r="M181" s="57"/>
      <c r="N181" s="57"/>
      <c r="O181" s="57"/>
      <c r="P181" s="22"/>
      <c r="Q181" s="22"/>
      <c r="R181" s="22"/>
      <c r="S181" s="22"/>
      <c r="T181" s="22"/>
      <c r="U181" s="22"/>
      <c r="V181" s="22"/>
      <c r="W181" s="22"/>
      <c r="X181" s="22"/>
      <c r="Y181" s="15"/>
    </row>
    <row r="182" spans="1:25" ht="15.6" customHeight="1" x14ac:dyDescent="0.2">
      <c r="A182" s="32"/>
      <c r="B182" s="112"/>
      <c r="C182" s="57" t="s">
        <v>4</v>
      </c>
      <c r="D182" s="57">
        <f>SUM(E182+F182+G182+H182+I182+J182)</f>
        <v>494.34000000000003</v>
      </c>
      <c r="E182" s="57"/>
      <c r="F182" s="57">
        <v>321.32</v>
      </c>
      <c r="G182" s="57"/>
      <c r="H182" s="57">
        <v>173.02</v>
      </c>
      <c r="I182" s="57"/>
      <c r="J182" s="98"/>
      <c r="K182" s="57"/>
      <c r="L182" s="57"/>
      <c r="M182" s="57"/>
      <c r="N182" s="57"/>
      <c r="O182" s="57"/>
      <c r="P182" s="22"/>
      <c r="Q182" s="22"/>
      <c r="R182" s="22"/>
      <c r="S182" s="22"/>
      <c r="T182" s="22"/>
      <c r="U182" s="22"/>
      <c r="V182" s="22"/>
      <c r="W182" s="22"/>
      <c r="X182" s="22"/>
      <c r="Y182" s="15"/>
    </row>
    <row r="183" spans="1:25" ht="15.6" customHeight="1" x14ac:dyDescent="0.2">
      <c r="A183" s="32"/>
      <c r="B183" s="113"/>
      <c r="C183" s="57" t="s">
        <v>5</v>
      </c>
      <c r="D183" s="57"/>
      <c r="E183" s="57"/>
      <c r="F183" s="57"/>
      <c r="G183" s="57"/>
      <c r="H183" s="57"/>
      <c r="I183" s="57"/>
      <c r="J183" s="98"/>
      <c r="K183" s="57"/>
      <c r="L183" s="57"/>
      <c r="M183" s="57"/>
      <c r="N183" s="57"/>
      <c r="O183" s="57"/>
      <c r="P183" s="22"/>
      <c r="Q183" s="22"/>
      <c r="R183" s="22"/>
      <c r="S183" s="22"/>
      <c r="T183" s="22"/>
      <c r="U183" s="22"/>
      <c r="V183" s="22"/>
      <c r="W183" s="22"/>
      <c r="X183" s="22"/>
      <c r="Y183" s="15"/>
    </row>
    <row r="184" spans="1:25" ht="13.9" customHeight="1" x14ac:dyDescent="0.2">
      <c r="A184" s="32"/>
      <c r="B184" s="111" t="s">
        <v>121</v>
      </c>
      <c r="C184" s="75" t="s">
        <v>2</v>
      </c>
      <c r="D184" s="75">
        <v>39.950000000000003</v>
      </c>
      <c r="E184" s="78">
        <f t="shared" ref="E184:O184" si="136">E185+E186+E187</f>
        <v>0</v>
      </c>
      <c r="F184" s="57">
        <v>39.950000000000003</v>
      </c>
      <c r="G184" s="108">
        <f t="shared" si="136"/>
        <v>0</v>
      </c>
      <c r="H184" s="108">
        <f t="shared" si="136"/>
        <v>0</v>
      </c>
      <c r="I184" s="108">
        <f t="shared" si="136"/>
        <v>0</v>
      </c>
      <c r="J184" s="108">
        <f t="shared" si="136"/>
        <v>0</v>
      </c>
      <c r="K184" s="75">
        <f t="shared" si="136"/>
        <v>0</v>
      </c>
      <c r="L184" s="75">
        <f t="shared" si="136"/>
        <v>0</v>
      </c>
      <c r="M184" s="75">
        <f t="shared" si="136"/>
        <v>0</v>
      </c>
      <c r="N184" s="75">
        <f t="shared" si="136"/>
        <v>0</v>
      </c>
      <c r="O184" s="75">
        <f t="shared" si="136"/>
        <v>0</v>
      </c>
      <c r="P184" s="22"/>
      <c r="Q184" s="22"/>
      <c r="R184" s="22"/>
      <c r="S184" s="22"/>
      <c r="T184" s="22"/>
      <c r="U184" s="22"/>
      <c r="V184" s="22"/>
      <c r="W184" s="22"/>
      <c r="X184" s="22"/>
      <c r="Y184" s="15"/>
    </row>
    <row r="185" spans="1:25" ht="13.9" customHeight="1" x14ac:dyDescent="0.2">
      <c r="A185" s="32"/>
      <c r="B185" s="112"/>
      <c r="C185" s="57" t="s">
        <v>3</v>
      </c>
      <c r="D185" s="57"/>
      <c r="E185" s="57"/>
      <c r="F185" s="57"/>
      <c r="G185" s="57"/>
      <c r="H185" s="57"/>
      <c r="I185" s="57"/>
      <c r="J185" s="98"/>
      <c r="K185" s="57"/>
      <c r="L185" s="57"/>
      <c r="M185" s="57"/>
      <c r="N185" s="57"/>
      <c r="O185" s="57"/>
      <c r="P185" s="22"/>
      <c r="Q185" s="22"/>
      <c r="R185" s="22"/>
      <c r="S185" s="22"/>
      <c r="T185" s="22"/>
      <c r="U185" s="22"/>
      <c r="V185" s="22"/>
      <c r="W185" s="22"/>
      <c r="X185" s="22"/>
      <c r="Y185" s="15"/>
    </row>
    <row r="186" spans="1:25" ht="13.9" customHeight="1" x14ac:dyDescent="0.2">
      <c r="A186" s="32"/>
      <c r="B186" s="112"/>
      <c r="C186" s="57" t="s">
        <v>4</v>
      </c>
      <c r="D186" s="57">
        <v>39.950000000000003</v>
      </c>
      <c r="E186" s="57"/>
      <c r="F186" s="57">
        <v>39.950000000000003</v>
      </c>
      <c r="G186" s="57"/>
      <c r="H186" s="57"/>
      <c r="I186" s="57"/>
      <c r="J186" s="98"/>
      <c r="K186" s="57"/>
      <c r="L186" s="57"/>
      <c r="M186" s="57"/>
      <c r="N186" s="57"/>
      <c r="O186" s="57"/>
      <c r="P186" s="22"/>
      <c r="Q186" s="22"/>
      <c r="R186" s="22"/>
      <c r="S186" s="22"/>
      <c r="T186" s="22"/>
      <c r="U186" s="22"/>
      <c r="V186" s="22"/>
      <c r="W186" s="22"/>
      <c r="X186" s="22"/>
      <c r="Y186" s="15"/>
    </row>
    <row r="187" spans="1:25" ht="13.9" customHeight="1" x14ac:dyDescent="0.2">
      <c r="A187" s="32"/>
      <c r="B187" s="112"/>
      <c r="C187" s="57" t="s">
        <v>5</v>
      </c>
      <c r="D187" s="57"/>
      <c r="E187" s="57"/>
      <c r="F187" s="57"/>
      <c r="G187" s="57"/>
      <c r="H187" s="57"/>
      <c r="I187" s="57"/>
      <c r="J187" s="98"/>
      <c r="K187" s="57"/>
      <c r="L187" s="57"/>
      <c r="M187" s="57"/>
      <c r="N187" s="57"/>
      <c r="O187" s="57"/>
      <c r="P187" s="22"/>
      <c r="Q187" s="22"/>
      <c r="R187" s="22"/>
      <c r="S187" s="22"/>
      <c r="T187" s="22"/>
      <c r="U187" s="22"/>
      <c r="V187" s="22"/>
      <c r="W187" s="22"/>
      <c r="X187" s="22"/>
      <c r="Y187" s="15"/>
    </row>
    <row r="188" spans="1:25" ht="26.45" customHeight="1" x14ac:dyDescent="0.2">
      <c r="A188" s="32"/>
      <c r="B188" s="111" t="s">
        <v>69</v>
      </c>
      <c r="C188" s="75" t="s">
        <v>2</v>
      </c>
      <c r="D188" s="57">
        <f t="shared" si="100"/>
        <v>0</v>
      </c>
      <c r="E188" s="57"/>
      <c r="F188" s="57"/>
      <c r="G188" s="57"/>
      <c r="H188" s="57"/>
      <c r="I188" s="57"/>
      <c r="J188" s="98"/>
      <c r="K188" s="57"/>
      <c r="L188" s="57"/>
      <c r="M188" s="57"/>
      <c r="N188" s="57"/>
      <c r="O188" s="57"/>
      <c r="P188" s="22"/>
      <c r="Q188" s="22"/>
      <c r="R188" s="22"/>
      <c r="S188" s="22"/>
      <c r="T188" s="22"/>
      <c r="U188" s="22"/>
      <c r="V188" s="22"/>
      <c r="W188" s="22"/>
      <c r="X188" s="22"/>
      <c r="Y188" s="15"/>
    </row>
    <row r="189" spans="1:25" ht="26.45" customHeight="1" x14ac:dyDescent="0.2">
      <c r="A189" s="32"/>
      <c r="B189" s="112"/>
      <c r="C189" s="57" t="s">
        <v>3</v>
      </c>
      <c r="D189" s="57">
        <f t="shared" si="100"/>
        <v>0</v>
      </c>
      <c r="E189" s="57"/>
      <c r="F189" s="57"/>
      <c r="G189" s="57"/>
      <c r="H189" s="57"/>
      <c r="I189" s="57"/>
      <c r="J189" s="98"/>
      <c r="K189" s="57"/>
      <c r="L189" s="57"/>
      <c r="M189" s="57"/>
      <c r="N189" s="57"/>
      <c r="O189" s="57"/>
      <c r="P189" s="22"/>
      <c r="Q189" s="22"/>
      <c r="R189" s="22"/>
      <c r="S189" s="22"/>
      <c r="T189" s="22"/>
      <c r="U189" s="22"/>
      <c r="V189" s="22"/>
      <c r="W189" s="22"/>
      <c r="X189" s="22"/>
      <c r="Y189" s="15"/>
    </row>
    <row r="190" spans="1:25" ht="26.45" customHeight="1" x14ac:dyDescent="0.2">
      <c r="A190" s="32"/>
      <c r="B190" s="112"/>
      <c r="C190" s="57" t="s">
        <v>4</v>
      </c>
      <c r="D190" s="57">
        <f t="shared" si="100"/>
        <v>0</v>
      </c>
      <c r="E190" s="57"/>
      <c r="F190" s="57"/>
      <c r="G190" s="57"/>
      <c r="H190" s="57"/>
      <c r="I190" s="57"/>
      <c r="J190" s="98"/>
      <c r="K190" s="57"/>
      <c r="L190" s="57"/>
      <c r="M190" s="57"/>
      <c r="N190" s="57"/>
      <c r="O190" s="57"/>
      <c r="P190" s="22"/>
      <c r="Q190" s="22"/>
      <c r="R190" s="22"/>
      <c r="S190" s="22"/>
      <c r="T190" s="22"/>
      <c r="U190" s="22"/>
      <c r="V190" s="22"/>
      <c r="W190" s="22"/>
      <c r="X190" s="22"/>
      <c r="Y190" s="15"/>
    </row>
    <row r="191" spans="1:25" ht="26.45" customHeight="1" x14ac:dyDescent="0.2">
      <c r="A191" s="32"/>
      <c r="B191" s="112"/>
      <c r="C191" s="57" t="s">
        <v>5</v>
      </c>
      <c r="D191" s="57">
        <f t="shared" si="100"/>
        <v>0</v>
      </c>
      <c r="E191" s="57"/>
      <c r="F191" s="57"/>
      <c r="G191" s="57"/>
      <c r="H191" s="57"/>
      <c r="I191" s="57"/>
      <c r="J191" s="98"/>
      <c r="K191" s="57"/>
      <c r="L191" s="57"/>
      <c r="M191" s="57"/>
      <c r="N191" s="57"/>
      <c r="O191" s="57"/>
      <c r="P191" s="22"/>
      <c r="Q191" s="22"/>
      <c r="R191" s="22"/>
      <c r="S191" s="22"/>
      <c r="T191" s="22"/>
      <c r="U191" s="22"/>
      <c r="V191" s="22"/>
      <c r="W191" s="22"/>
      <c r="X191" s="22"/>
      <c r="Y191" s="15"/>
    </row>
    <row r="192" spans="1:25" ht="26.45" customHeight="1" x14ac:dyDescent="0.2">
      <c r="A192" s="24"/>
      <c r="B192" s="111" t="s">
        <v>130</v>
      </c>
      <c r="C192" s="75" t="s">
        <v>2</v>
      </c>
      <c r="D192" s="57">
        <f>SUM(+F192+G192+H192+I192+J192)</f>
        <v>600.41999999999996</v>
      </c>
      <c r="E192" s="57"/>
      <c r="F192" s="57"/>
      <c r="G192" s="108">
        <v>200.42</v>
      </c>
      <c r="H192" s="57">
        <v>400</v>
      </c>
      <c r="I192" s="57"/>
      <c r="J192" s="98"/>
      <c r="K192" s="57"/>
      <c r="L192" s="57"/>
      <c r="M192" s="57"/>
      <c r="N192" s="57"/>
      <c r="O192" s="57"/>
      <c r="P192" s="22"/>
      <c r="Q192" s="22"/>
      <c r="R192" s="22"/>
      <c r="S192" s="22"/>
      <c r="T192" s="22"/>
      <c r="U192" s="22"/>
      <c r="V192" s="22"/>
      <c r="W192" s="22"/>
      <c r="X192" s="22"/>
      <c r="Y192" s="15"/>
    </row>
    <row r="193" spans="1:25" ht="26.45" customHeight="1" x14ac:dyDescent="0.2">
      <c r="A193" s="24"/>
      <c r="B193" s="112"/>
      <c r="C193" s="57" t="s">
        <v>3</v>
      </c>
      <c r="D193" s="57"/>
      <c r="E193" s="57"/>
      <c r="F193" s="57"/>
      <c r="G193" s="57"/>
      <c r="H193" s="57"/>
      <c r="I193" s="57"/>
      <c r="J193" s="98"/>
      <c r="K193" s="57"/>
      <c r="L193" s="57"/>
      <c r="M193" s="57"/>
      <c r="N193" s="57"/>
      <c r="O193" s="57"/>
      <c r="P193" s="22"/>
      <c r="Q193" s="22"/>
      <c r="R193" s="22"/>
      <c r="S193" s="22"/>
      <c r="T193" s="22"/>
      <c r="U193" s="22"/>
      <c r="V193" s="22"/>
      <c r="W193" s="22"/>
      <c r="X193" s="22"/>
      <c r="Y193" s="15"/>
    </row>
    <row r="194" spans="1:25" ht="13.5" customHeight="1" x14ac:dyDescent="0.2">
      <c r="A194" s="24"/>
      <c r="B194" s="112"/>
      <c r="C194" s="57" t="s">
        <v>4</v>
      </c>
      <c r="D194" s="57">
        <v>600.41999999999996</v>
      </c>
      <c r="E194" s="57"/>
      <c r="F194" s="57"/>
      <c r="G194" s="57">
        <v>200.42</v>
      </c>
      <c r="H194" s="57">
        <v>400</v>
      </c>
      <c r="I194" s="57"/>
      <c r="J194" s="98"/>
      <c r="K194" s="57"/>
      <c r="L194" s="57"/>
      <c r="M194" s="57"/>
      <c r="N194" s="57"/>
      <c r="O194" s="57"/>
      <c r="P194" s="22"/>
      <c r="Q194" s="22"/>
      <c r="R194" s="22"/>
      <c r="S194" s="22"/>
      <c r="T194" s="22"/>
      <c r="U194" s="22"/>
      <c r="V194" s="22"/>
      <c r="W194" s="22"/>
      <c r="X194" s="22"/>
      <c r="Y194" s="15"/>
    </row>
    <row r="195" spans="1:25" ht="26.25" hidden="1" customHeight="1" x14ac:dyDescent="0.2">
      <c r="A195" s="24"/>
      <c r="B195" s="113"/>
      <c r="C195" s="57" t="s">
        <v>5</v>
      </c>
      <c r="D195" s="57"/>
      <c r="E195" s="57"/>
      <c r="F195" s="57"/>
      <c r="G195" s="57"/>
      <c r="H195" s="57"/>
      <c r="I195" s="57"/>
      <c r="J195" s="98"/>
      <c r="K195" s="57"/>
      <c r="L195" s="57"/>
      <c r="M195" s="57"/>
      <c r="N195" s="57"/>
      <c r="O195" s="57"/>
      <c r="P195" s="22"/>
      <c r="Q195" s="22"/>
      <c r="R195" s="22"/>
      <c r="S195" s="22"/>
      <c r="T195" s="22"/>
      <c r="U195" s="22"/>
      <c r="V195" s="22"/>
      <c r="W195" s="22"/>
      <c r="X195" s="22"/>
      <c r="Y195" s="15"/>
    </row>
    <row r="196" spans="1:25" ht="15.75" customHeight="1" x14ac:dyDescent="0.25">
      <c r="A196" s="60"/>
      <c r="B196" s="128" t="s">
        <v>92</v>
      </c>
      <c r="C196" s="75" t="s">
        <v>2</v>
      </c>
      <c r="D196" s="58">
        <f t="shared" ref="D196:D203" si="137">E196+F196+G196+H196+I196+J196+K196+L196+M196+N196+O196</f>
        <v>13.19</v>
      </c>
      <c r="E196" s="78">
        <v>13.19</v>
      </c>
      <c r="F196" s="78"/>
      <c r="G196" s="108"/>
      <c r="H196" s="108"/>
      <c r="I196" s="108"/>
      <c r="J196" s="99"/>
      <c r="K196" s="75"/>
      <c r="L196" s="75"/>
      <c r="M196" s="75"/>
      <c r="N196" s="75"/>
      <c r="O196" s="75"/>
      <c r="P196" s="22"/>
      <c r="Q196" s="22"/>
      <c r="R196" s="22"/>
      <c r="S196" s="22"/>
      <c r="T196" s="22"/>
      <c r="U196" s="22"/>
      <c r="V196" s="22"/>
      <c r="W196" s="22"/>
      <c r="X196" s="22"/>
      <c r="Y196" s="15"/>
    </row>
    <row r="197" spans="1:25" ht="16.5" customHeight="1" x14ac:dyDescent="0.25">
      <c r="A197" s="60"/>
      <c r="B197" s="129"/>
      <c r="C197" s="57" t="s">
        <v>3</v>
      </c>
      <c r="D197" s="59">
        <f t="shared" si="137"/>
        <v>0</v>
      </c>
      <c r="E197" s="57"/>
      <c r="F197" s="57"/>
      <c r="G197" s="57"/>
      <c r="H197" s="57"/>
      <c r="I197" s="57"/>
      <c r="J197" s="98"/>
      <c r="K197" s="57"/>
      <c r="L197" s="57"/>
      <c r="M197" s="57"/>
      <c r="N197" s="57"/>
      <c r="O197" s="57"/>
      <c r="P197" s="22"/>
      <c r="Q197" s="22"/>
      <c r="R197" s="22"/>
      <c r="S197" s="22"/>
      <c r="T197" s="22"/>
      <c r="U197" s="22"/>
      <c r="V197" s="22"/>
      <c r="W197" s="22"/>
      <c r="X197" s="22"/>
      <c r="Y197" s="15"/>
    </row>
    <row r="198" spans="1:25" ht="15" customHeight="1" x14ac:dyDescent="0.25">
      <c r="A198" s="61"/>
      <c r="B198" s="129"/>
      <c r="C198" s="57" t="s">
        <v>4</v>
      </c>
      <c r="D198" s="59">
        <f t="shared" si="137"/>
        <v>13.19</v>
      </c>
      <c r="E198" s="57">
        <v>13.19</v>
      </c>
      <c r="F198" s="57"/>
      <c r="G198" s="57"/>
      <c r="H198" s="57"/>
      <c r="I198" s="57"/>
      <c r="J198" s="98"/>
      <c r="K198" s="57"/>
      <c r="L198" s="57"/>
      <c r="M198" s="57"/>
      <c r="N198" s="57"/>
      <c r="O198" s="57"/>
      <c r="P198" s="22"/>
      <c r="Q198" s="22"/>
      <c r="R198" s="22"/>
      <c r="S198" s="22"/>
      <c r="T198" s="22"/>
      <c r="U198" s="22"/>
      <c r="V198" s="22"/>
      <c r="W198" s="22"/>
      <c r="X198" s="22"/>
      <c r="Y198" s="15"/>
    </row>
    <row r="199" spans="1:25" ht="12.75" customHeight="1" x14ac:dyDescent="0.3">
      <c r="A199" s="62"/>
      <c r="B199" s="129"/>
      <c r="C199" s="57" t="s">
        <v>5</v>
      </c>
      <c r="D199" s="59">
        <f t="shared" si="137"/>
        <v>0</v>
      </c>
      <c r="E199" s="57"/>
      <c r="F199" s="57"/>
      <c r="G199" s="57"/>
      <c r="H199" s="57"/>
      <c r="I199" s="57"/>
      <c r="J199" s="98"/>
      <c r="K199" s="57"/>
      <c r="L199" s="57"/>
      <c r="M199" s="57"/>
      <c r="N199" s="57"/>
      <c r="O199" s="57"/>
      <c r="P199" s="22"/>
      <c r="Q199" s="22"/>
      <c r="R199" s="22"/>
      <c r="S199" s="22"/>
      <c r="T199" s="22"/>
      <c r="U199" s="22"/>
      <c r="V199" s="22"/>
      <c r="W199" s="22"/>
      <c r="X199" s="22"/>
      <c r="Y199" s="15"/>
    </row>
    <row r="200" spans="1:25" ht="15" customHeight="1" x14ac:dyDescent="0.2">
      <c r="A200" s="32"/>
      <c r="B200" s="159" t="s">
        <v>72</v>
      </c>
      <c r="C200" s="75" t="s">
        <v>2</v>
      </c>
      <c r="D200" s="58">
        <v>1647.4</v>
      </c>
      <c r="E200" s="64">
        <f>E155+E160+E164+E168+E180+E184+E188+E196</f>
        <v>13.19</v>
      </c>
      <c r="F200" s="64">
        <f>F201+F202+F203</f>
        <v>516.899</v>
      </c>
      <c r="G200" s="64">
        <f>G155+G160+G164+G168+G180+G184+G188+G196+G194</f>
        <v>499.84299999999996</v>
      </c>
      <c r="H200" s="64">
        <v>617.5</v>
      </c>
      <c r="I200" s="64">
        <f t="shared" ref="I200:O200" si="138">I155+I160+I164+I168+I180+I184+I188+I196</f>
        <v>0</v>
      </c>
      <c r="J200" s="64">
        <f t="shared" si="138"/>
        <v>0</v>
      </c>
      <c r="K200" s="64">
        <f t="shared" si="138"/>
        <v>0</v>
      </c>
      <c r="L200" s="64">
        <f t="shared" si="138"/>
        <v>0</v>
      </c>
      <c r="M200" s="64">
        <f t="shared" si="138"/>
        <v>0</v>
      </c>
      <c r="N200" s="64">
        <f t="shared" si="138"/>
        <v>0</v>
      </c>
      <c r="O200" s="64">
        <f t="shared" si="138"/>
        <v>0</v>
      </c>
      <c r="P200" s="22"/>
      <c r="Q200" s="22"/>
      <c r="R200" s="22"/>
      <c r="S200" s="22"/>
      <c r="T200" s="22"/>
      <c r="U200" s="22"/>
      <c r="V200" s="22"/>
      <c r="W200" s="22"/>
      <c r="X200" s="22"/>
      <c r="Y200" s="15"/>
    </row>
    <row r="201" spans="1:25" ht="15" customHeight="1" x14ac:dyDescent="0.2">
      <c r="A201" s="32"/>
      <c r="B201" s="160"/>
      <c r="C201" s="75" t="s">
        <v>3</v>
      </c>
      <c r="D201" s="59">
        <f t="shared" si="137"/>
        <v>0</v>
      </c>
      <c r="E201" s="78">
        <f>E156+E161+E165+E169+E181+E185+E189+E197</f>
        <v>0</v>
      </c>
      <c r="F201" s="78">
        <f t="shared" ref="F201:O201" si="139">F156+F161+F165+F169+F181+F185+F189+F197</f>
        <v>0</v>
      </c>
      <c r="G201" s="108">
        <f t="shared" si="139"/>
        <v>0</v>
      </c>
      <c r="H201" s="108">
        <f t="shared" si="139"/>
        <v>0</v>
      </c>
      <c r="I201" s="108">
        <f t="shared" si="139"/>
        <v>0</v>
      </c>
      <c r="J201" s="108">
        <f t="shared" si="139"/>
        <v>0</v>
      </c>
      <c r="K201" s="75">
        <f t="shared" si="139"/>
        <v>0</v>
      </c>
      <c r="L201" s="75">
        <f t="shared" si="139"/>
        <v>0</v>
      </c>
      <c r="M201" s="75">
        <f t="shared" si="139"/>
        <v>0</v>
      </c>
      <c r="N201" s="75">
        <f t="shared" si="139"/>
        <v>0</v>
      </c>
      <c r="O201" s="75">
        <f t="shared" si="139"/>
        <v>0</v>
      </c>
      <c r="P201" s="22"/>
      <c r="Q201" s="22"/>
      <c r="R201" s="22"/>
      <c r="S201" s="22"/>
      <c r="T201" s="22"/>
      <c r="U201" s="22"/>
      <c r="V201" s="22"/>
      <c r="W201" s="22"/>
      <c r="X201" s="22"/>
      <c r="Y201" s="15"/>
    </row>
    <row r="202" spans="1:25" ht="15" customHeight="1" x14ac:dyDescent="0.2">
      <c r="A202" s="32"/>
      <c r="B202" s="160"/>
      <c r="C202" s="75" t="s">
        <v>4</v>
      </c>
      <c r="D202" s="59">
        <v>1647.4</v>
      </c>
      <c r="E202" s="64">
        <f>E157+E162+E166+E170+E182+E186+E190+E198+E178+E174</f>
        <v>13.19</v>
      </c>
      <c r="F202" s="64">
        <f t="shared" ref="F202:O202" si="140">F157+F162+F166+F170+F182+F186+F190+F198+F178+F174</f>
        <v>516.899</v>
      </c>
      <c r="G202" s="64">
        <v>499.8</v>
      </c>
      <c r="H202" s="64">
        <v>617.5</v>
      </c>
      <c r="I202" s="64">
        <f t="shared" si="140"/>
        <v>0</v>
      </c>
      <c r="J202" s="64">
        <f t="shared" si="140"/>
        <v>0</v>
      </c>
      <c r="K202" s="64">
        <f t="shared" si="140"/>
        <v>0</v>
      </c>
      <c r="L202" s="64">
        <f t="shared" si="140"/>
        <v>0</v>
      </c>
      <c r="M202" s="64">
        <f t="shared" si="140"/>
        <v>0</v>
      </c>
      <c r="N202" s="64">
        <f t="shared" si="140"/>
        <v>0</v>
      </c>
      <c r="O202" s="64">
        <f t="shared" si="140"/>
        <v>0</v>
      </c>
      <c r="P202" s="22"/>
      <c r="Q202" s="22"/>
      <c r="R202" s="22"/>
      <c r="S202" s="22"/>
      <c r="T202" s="22"/>
      <c r="U202" s="22"/>
      <c r="V202" s="22"/>
      <c r="W202" s="22"/>
      <c r="X202" s="22"/>
      <c r="Y202" s="15"/>
    </row>
    <row r="203" spans="1:25" ht="15" customHeight="1" x14ac:dyDescent="0.2">
      <c r="A203" s="32"/>
      <c r="B203" s="160"/>
      <c r="C203" s="75" t="s">
        <v>5</v>
      </c>
      <c r="D203" s="59">
        <f t="shared" si="137"/>
        <v>0</v>
      </c>
      <c r="E203" s="78">
        <v>0</v>
      </c>
      <c r="F203" s="78">
        <v>0</v>
      </c>
      <c r="G203" s="108">
        <v>0</v>
      </c>
      <c r="H203" s="108">
        <v>0</v>
      </c>
      <c r="I203" s="108">
        <v>0</v>
      </c>
      <c r="J203" s="108">
        <v>0</v>
      </c>
      <c r="K203" s="75">
        <v>0</v>
      </c>
      <c r="L203" s="75">
        <v>0</v>
      </c>
      <c r="M203" s="75">
        <v>0</v>
      </c>
      <c r="N203" s="75">
        <v>0</v>
      </c>
      <c r="O203" s="75">
        <v>0</v>
      </c>
      <c r="P203" s="22"/>
      <c r="Q203" s="22"/>
      <c r="R203" s="22"/>
      <c r="S203" s="22"/>
      <c r="T203" s="22"/>
      <c r="U203" s="22"/>
      <c r="V203" s="22"/>
      <c r="W203" s="22"/>
      <c r="X203" s="22"/>
      <c r="Y203" s="15"/>
    </row>
    <row r="204" spans="1:25" ht="24.75" customHeight="1" x14ac:dyDescent="0.2">
      <c r="A204" s="32"/>
      <c r="B204" s="123" t="s">
        <v>70</v>
      </c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5"/>
      <c r="P204" s="22"/>
      <c r="Q204" s="22"/>
      <c r="R204" s="22"/>
      <c r="S204" s="22"/>
      <c r="T204" s="22"/>
      <c r="U204" s="22"/>
      <c r="V204" s="22"/>
      <c r="W204" s="22"/>
      <c r="X204" s="22"/>
      <c r="Y204" s="15"/>
    </row>
    <row r="205" spans="1:25" ht="15.75" customHeight="1" x14ac:dyDescent="0.2">
      <c r="A205" s="32"/>
      <c r="B205" s="126" t="s">
        <v>85</v>
      </c>
      <c r="C205" s="37" t="s">
        <v>2</v>
      </c>
      <c r="D205" s="46">
        <f t="shared" ref="D205:D220" si="141">E205+F205+G205+H205+I205+J205+K205+L205+M205+N205+O205</f>
        <v>114.367</v>
      </c>
      <c r="E205" s="41">
        <f>E206+E207+E208</f>
        <v>0</v>
      </c>
      <c r="F205" s="41">
        <f t="shared" ref="F205:O205" si="142">F206+F207+F208</f>
        <v>0</v>
      </c>
      <c r="G205" s="41">
        <f t="shared" si="142"/>
        <v>0</v>
      </c>
      <c r="H205" s="41">
        <f t="shared" si="142"/>
        <v>0</v>
      </c>
      <c r="I205" s="41">
        <v>85.677000000000007</v>
      </c>
      <c r="J205" s="41">
        <v>28.69</v>
      </c>
      <c r="K205" s="41">
        <f t="shared" si="142"/>
        <v>0</v>
      </c>
      <c r="L205" s="41">
        <f t="shared" si="142"/>
        <v>0</v>
      </c>
      <c r="M205" s="41">
        <f t="shared" si="142"/>
        <v>0</v>
      </c>
      <c r="N205" s="41">
        <f t="shared" si="142"/>
        <v>0</v>
      </c>
      <c r="O205" s="41">
        <f t="shared" si="142"/>
        <v>0</v>
      </c>
      <c r="P205" s="22"/>
      <c r="Q205" s="22"/>
      <c r="R205" s="22"/>
      <c r="S205" s="22"/>
      <c r="T205" s="22"/>
      <c r="U205" s="22"/>
      <c r="V205" s="22"/>
      <c r="W205" s="22"/>
      <c r="X205" s="22"/>
      <c r="Y205" s="15"/>
    </row>
    <row r="206" spans="1:25" ht="15" customHeight="1" x14ac:dyDescent="0.2">
      <c r="A206" s="32"/>
      <c r="B206" s="127"/>
      <c r="C206" s="38" t="s">
        <v>3</v>
      </c>
      <c r="D206" s="47">
        <f t="shared" si="141"/>
        <v>0</v>
      </c>
      <c r="E206" s="44"/>
      <c r="F206" s="44"/>
      <c r="G206" s="44"/>
      <c r="H206" s="44"/>
      <c r="I206" s="44"/>
      <c r="J206" s="80"/>
      <c r="K206" s="44"/>
      <c r="L206" s="44"/>
      <c r="M206" s="44"/>
      <c r="N206" s="44"/>
      <c r="O206" s="44"/>
      <c r="P206" s="22"/>
      <c r="Q206" s="22"/>
      <c r="R206" s="22"/>
      <c r="S206" s="22"/>
      <c r="T206" s="22"/>
      <c r="U206" s="22"/>
      <c r="V206" s="22"/>
      <c r="W206" s="22"/>
      <c r="X206" s="22"/>
      <c r="Y206" s="15"/>
    </row>
    <row r="207" spans="1:25" ht="15" customHeight="1" x14ac:dyDescent="0.2">
      <c r="A207" s="32"/>
      <c r="B207" s="127"/>
      <c r="C207" s="38" t="s">
        <v>4</v>
      </c>
      <c r="D207" s="47">
        <f t="shared" si="141"/>
        <v>114.367</v>
      </c>
      <c r="E207" s="44"/>
      <c r="F207" s="44"/>
      <c r="G207" s="44"/>
      <c r="H207" s="44"/>
      <c r="I207" s="44">
        <v>85.677000000000007</v>
      </c>
      <c r="J207" s="80">
        <v>28.69</v>
      </c>
      <c r="K207" s="44"/>
      <c r="L207" s="44"/>
      <c r="M207" s="44"/>
      <c r="N207" s="44"/>
      <c r="O207" s="44"/>
      <c r="P207" s="22"/>
      <c r="Q207" s="22"/>
      <c r="R207" s="22"/>
      <c r="S207" s="22"/>
      <c r="T207" s="22"/>
      <c r="U207" s="22"/>
      <c r="V207" s="22"/>
      <c r="W207" s="22"/>
      <c r="X207" s="22"/>
      <c r="Y207" s="15"/>
    </row>
    <row r="208" spans="1:25" ht="28.5" customHeight="1" x14ac:dyDescent="0.2">
      <c r="A208" s="32"/>
      <c r="B208" s="127"/>
      <c r="C208" s="38" t="s">
        <v>5</v>
      </c>
      <c r="D208" s="47">
        <f t="shared" si="141"/>
        <v>0</v>
      </c>
      <c r="E208" s="44"/>
      <c r="F208" s="44"/>
      <c r="G208" s="44"/>
      <c r="H208" s="44"/>
      <c r="I208" s="44"/>
      <c r="J208" s="80"/>
      <c r="K208" s="44"/>
      <c r="L208" s="44"/>
      <c r="M208" s="44"/>
      <c r="N208" s="44"/>
      <c r="O208" s="44"/>
      <c r="P208" s="22"/>
      <c r="Q208" s="22"/>
      <c r="R208" s="22"/>
      <c r="S208" s="22"/>
      <c r="T208" s="22"/>
      <c r="U208" s="22"/>
      <c r="V208" s="22"/>
      <c r="W208" s="22"/>
      <c r="X208" s="22"/>
      <c r="Y208" s="15"/>
    </row>
    <row r="209" spans="1:25" ht="15" customHeight="1" x14ac:dyDescent="0.2">
      <c r="A209" s="32"/>
      <c r="B209" s="126" t="s">
        <v>74</v>
      </c>
      <c r="C209" s="37" t="s">
        <v>2</v>
      </c>
      <c r="D209" s="46">
        <f t="shared" si="141"/>
        <v>4740.7569999999996</v>
      </c>
      <c r="E209" s="41">
        <f>E210+E211+E212</f>
        <v>3168.23</v>
      </c>
      <c r="F209" s="41">
        <f t="shared" ref="F209:O209" si="143">F210+F211+F212</f>
        <v>1572.527</v>
      </c>
      <c r="G209" s="41">
        <f t="shared" si="143"/>
        <v>0</v>
      </c>
      <c r="H209" s="41">
        <f t="shared" si="143"/>
        <v>0</v>
      </c>
      <c r="I209" s="41">
        <f t="shared" si="143"/>
        <v>0</v>
      </c>
      <c r="J209" s="41">
        <f t="shared" si="143"/>
        <v>0</v>
      </c>
      <c r="K209" s="41">
        <f t="shared" si="143"/>
        <v>0</v>
      </c>
      <c r="L209" s="41">
        <f t="shared" si="143"/>
        <v>0</v>
      </c>
      <c r="M209" s="41">
        <f t="shared" si="143"/>
        <v>0</v>
      </c>
      <c r="N209" s="41">
        <f t="shared" si="143"/>
        <v>0</v>
      </c>
      <c r="O209" s="41">
        <f t="shared" si="143"/>
        <v>0</v>
      </c>
      <c r="P209" s="22"/>
      <c r="Q209" s="22"/>
      <c r="R209" s="22"/>
      <c r="S209" s="22"/>
      <c r="T209" s="22"/>
      <c r="U209" s="22"/>
      <c r="V209" s="22"/>
      <c r="W209" s="22"/>
      <c r="X209" s="22"/>
      <c r="Y209" s="15"/>
    </row>
    <row r="210" spans="1:25" ht="15" customHeight="1" x14ac:dyDescent="0.2">
      <c r="A210" s="32"/>
      <c r="B210" s="127"/>
      <c r="C210" s="38" t="s">
        <v>3</v>
      </c>
      <c r="D210" s="47">
        <f t="shared" si="141"/>
        <v>0</v>
      </c>
      <c r="E210" s="44"/>
      <c r="F210" s="44"/>
      <c r="G210" s="44"/>
      <c r="H210" s="44"/>
      <c r="I210" s="44"/>
      <c r="J210" s="80"/>
      <c r="K210" s="44"/>
      <c r="L210" s="44"/>
      <c r="M210" s="44"/>
      <c r="N210" s="44"/>
      <c r="O210" s="44"/>
      <c r="P210" s="22"/>
      <c r="Q210" s="22"/>
      <c r="R210" s="22"/>
      <c r="S210" s="22"/>
      <c r="T210" s="22"/>
      <c r="U210" s="22"/>
      <c r="V210" s="22"/>
      <c r="W210" s="22"/>
      <c r="X210" s="22"/>
      <c r="Y210" s="15"/>
    </row>
    <row r="211" spans="1:25" ht="15" customHeight="1" x14ac:dyDescent="0.2">
      <c r="A211" s="32"/>
      <c r="B211" s="127"/>
      <c r="C211" s="38" t="s">
        <v>4</v>
      </c>
      <c r="D211" s="47">
        <f t="shared" si="141"/>
        <v>4740.7569999999996</v>
      </c>
      <c r="E211" s="44">
        <v>3168.23</v>
      </c>
      <c r="F211" s="44">
        <v>1572.527</v>
      </c>
      <c r="G211" s="44"/>
      <c r="H211" s="44"/>
      <c r="I211" s="44"/>
      <c r="J211" s="80"/>
      <c r="K211" s="44"/>
      <c r="L211" s="44"/>
      <c r="M211" s="44"/>
      <c r="N211" s="44"/>
      <c r="O211" s="44"/>
      <c r="P211" s="22"/>
      <c r="Q211" s="22"/>
      <c r="R211" s="22"/>
      <c r="S211" s="22"/>
      <c r="T211" s="22"/>
      <c r="U211" s="22"/>
      <c r="V211" s="22"/>
      <c r="W211" s="22"/>
      <c r="X211" s="22"/>
      <c r="Y211" s="15"/>
    </row>
    <row r="212" spans="1:25" ht="18" customHeight="1" x14ac:dyDescent="0.2">
      <c r="A212" s="32"/>
      <c r="B212" s="127"/>
      <c r="C212" s="38" t="s">
        <v>5</v>
      </c>
      <c r="D212" s="47">
        <f t="shared" si="141"/>
        <v>0</v>
      </c>
      <c r="E212" s="44"/>
      <c r="F212" s="44"/>
      <c r="G212" s="44"/>
      <c r="H212" s="44"/>
      <c r="I212" s="44"/>
      <c r="J212" s="80"/>
      <c r="K212" s="44"/>
      <c r="L212" s="44"/>
      <c r="M212" s="44"/>
      <c r="N212" s="44"/>
      <c r="O212" s="44"/>
      <c r="P212" s="22"/>
      <c r="Q212" s="22"/>
      <c r="R212" s="22"/>
      <c r="S212" s="22"/>
      <c r="T212" s="22"/>
      <c r="U212" s="22"/>
      <c r="V212" s="22"/>
      <c r="W212" s="22"/>
      <c r="X212" s="22"/>
      <c r="Y212" s="15"/>
    </row>
    <row r="213" spans="1:25" ht="12.75" x14ac:dyDescent="0.2">
      <c r="A213" s="32"/>
      <c r="B213" s="111" t="s">
        <v>113</v>
      </c>
      <c r="C213" s="37" t="s">
        <v>2</v>
      </c>
      <c r="D213" s="46">
        <f t="shared" si="141"/>
        <v>0</v>
      </c>
      <c r="E213" s="41">
        <f>E214+E215+E216</f>
        <v>0</v>
      </c>
      <c r="F213" s="41">
        <f t="shared" ref="F213:O213" si="144">F214+F215+F216</f>
        <v>0</v>
      </c>
      <c r="G213" s="41">
        <f t="shared" si="144"/>
        <v>0</v>
      </c>
      <c r="H213" s="41">
        <f t="shared" si="144"/>
        <v>0</v>
      </c>
      <c r="I213" s="41">
        <f t="shared" si="144"/>
        <v>0</v>
      </c>
      <c r="J213" s="41">
        <f t="shared" si="144"/>
        <v>0</v>
      </c>
      <c r="K213" s="41">
        <f t="shared" si="144"/>
        <v>0</v>
      </c>
      <c r="L213" s="41">
        <f t="shared" si="144"/>
        <v>0</v>
      </c>
      <c r="M213" s="41">
        <f t="shared" si="144"/>
        <v>0</v>
      </c>
      <c r="N213" s="41">
        <f t="shared" si="144"/>
        <v>0</v>
      </c>
      <c r="O213" s="41">
        <f t="shared" si="144"/>
        <v>0</v>
      </c>
      <c r="P213" s="22"/>
      <c r="Q213" s="22"/>
      <c r="R213" s="22"/>
      <c r="S213" s="22"/>
      <c r="T213" s="22"/>
      <c r="U213" s="22"/>
      <c r="V213" s="22"/>
      <c r="W213" s="22"/>
      <c r="X213" s="22"/>
      <c r="Y213" s="15"/>
    </row>
    <row r="214" spans="1:25" ht="12.75" x14ac:dyDescent="0.2">
      <c r="A214" s="32"/>
      <c r="B214" s="112"/>
      <c r="C214" s="38" t="s">
        <v>3</v>
      </c>
      <c r="D214" s="47">
        <f t="shared" si="141"/>
        <v>0</v>
      </c>
      <c r="E214" s="44"/>
      <c r="F214" s="44"/>
      <c r="G214" s="44"/>
      <c r="H214" s="44"/>
      <c r="I214" s="44"/>
      <c r="J214" s="80"/>
      <c r="K214" s="44"/>
      <c r="L214" s="44"/>
      <c r="M214" s="44"/>
      <c r="N214" s="44"/>
      <c r="O214" s="44"/>
      <c r="P214" s="22"/>
      <c r="Q214" s="22"/>
      <c r="R214" s="22"/>
      <c r="S214" s="22"/>
      <c r="T214" s="22"/>
      <c r="U214" s="22"/>
      <c r="V214" s="22"/>
      <c r="W214" s="22"/>
      <c r="X214" s="22"/>
      <c r="Y214" s="15"/>
    </row>
    <row r="215" spans="1:25" ht="12.75" x14ac:dyDescent="0.2">
      <c r="A215" s="32"/>
      <c r="B215" s="112"/>
      <c r="C215" s="38" t="s">
        <v>4</v>
      </c>
      <c r="D215" s="47">
        <f t="shared" si="141"/>
        <v>0</v>
      </c>
      <c r="E215" s="44"/>
      <c r="F215" s="44"/>
      <c r="G215" s="44"/>
      <c r="H215" s="44"/>
      <c r="I215" s="44"/>
      <c r="J215" s="80"/>
      <c r="K215" s="44"/>
      <c r="L215" s="44"/>
      <c r="M215" s="44"/>
      <c r="N215" s="44"/>
      <c r="O215" s="44"/>
      <c r="P215" s="22"/>
      <c r="Q215" s="22"/>
      <c r="R215" s="22"/>
      <c r="S215" s="22"/>
      <c r="T215" s="22"/>
      <c r="U215" s="22"/>
      <c r="V215" s="22"/>
      <c r="W215" s="22"/>
      <c r="X215" s="22"/>
      <c r="Y215" s="15"/>
    </row>
    <row r="216" spans="1:25" ht="16.899999999999999" customHeight="1" x14ac:dyDescent="0.2">
      <c r="A216" s="32"/>
      <c r="B216" s="112"/>
      <c r="C216" s="38" t="s">
        <v>5</v>
      </c>
      <c r="D216" s="47">
        <f t="shared" si="141"/>
        <v>0</v>
      </c>
      <c r="E216" s="44"/>
      <c r="F216" s="44"/>
      <c r="G216" s="44"/>
      <c r="H216" s="44"/>
      <c r="I216" s="44"/>
      <c r="J216" s="80"/>
      <c r="K216" s="44"/>
      <c r="L216" s="44"/>
      <c r="M216" s="44"/>
      <c r="N216" s="44"/>
      <c r="O216" s="44"/>
      <c r="P216" s="22"/>
      <c r="Q216" s="22"/>
      <c r="R216" s="22"/>
      <c r="S216" s="22"/>
      <c r="T216" s="22"/>
      <c r="U216" s="22"/>
      <c r="V216" s="22"/>
      <c r="W216" s="22"/>
      <c r="X216" s="22"/>
      <c r="Y216" s="15"/>
    </row>
    <row r="217" spans="1:25" ht="19.899999999999999" customHeight="1" x14ac:dyDescent="0.2">
      <c r="A217" s="32"/>
      <c r="B217" s="111" t="s">
        <v>100</v>
      </c>
      <c r="C217" s="37" t="s">
        <v>2</v>
      </c>
      <c r="D217" s="46">
        <f t="shared" si="141"/>
        <v>17374.5</v>
      </c>
      <c r="E217" s="41">
        <f>E218+E219+E220</f>
        <v>10050</v>
      </c>
      <c r="F217" s="41">
        <f t="shared" ref="F217:O217" si="145">F218+F219+F220</f>
        <v>0</v>
      </c>
      <c r="G217" s="41">
        <f t="shared" si="145"/>
        <v>0</v>
      </c>
      <c r="H217" s="41">
        <v>132</v>
      </c>
      <c r="I217" s="41">
        <v>0</v>
      </c>
      <c r="J217" s="41"/>
      <c r="K217" s="41">
        <f t="shared" si="145"/>
        <v>7192.5</v>
      </c>
      <c r="L217" s="41">
        <f t="shared" si="145"/>
        <v>0</v>
      </c>
      <c r="M217" s="41">
        <f t="shared" si="145"/>
        <v>0</v>
      </c>
      <c r="N217" s="41">
        <f t="shared" si="145"/>
        <v>0</v>
      </c>
      <c r="O217" s="41">
        <f t="shared" si="145"/>
        <v>0</v>
      </c>
      <c r="P217" s="22"/>
      <c r="Q217" s="22"/>
      <c r="R217" s="22"/>
      <c r="S217" s="22"/>
      <c r="T217" s="22"/>
      <c r="U217" s="22"/>
      <c r="V217" s="22"/>
      <c r="W217" s="22"/>
      <c r="X217" s="22"/>
      <c r="Y217" s="15"/>
    </row>
    <row r="218" spans="1:25" ht="19.899999999999999" customHeight="1" x14ac:dyDescent="0.2">
      <c r="A218" s="32"/>
      <c r="B218" s="112"/>
      <c r="C218" s="38" t="s">
        <v>3</v>
      </c>
      <c r="D218" s="47">
        <f t="shared" si="141"/>
        <v>17192.5</v>
      </c>
      <c r="E218" s="44">
        <v>10000</v>
      </c>
      <c r="F218" s="44"/>
      <c r="G218" s="44"/>
      <c r="H218" s="44"/>
      <c r="I218" s="44">
        <v>0</v>
      </c>
      <c r="J218" s="44"/>
      <c r="K218" s="44">
        <v>7192.5</v>
      </c>
      <c r="L218" s="44"/>
      <c r="M218" s="44"/>
      <c r="N218" s="44"/>
      <c r="O218" s="44"/>
      <c r="P218" s="22"/>
      <c r="Q218" s="22"/>
      <c r="R218" s="22"/>
      <c r="S218" s="22"/>
      <c r="T218" s="22"/>
      <c r="U218" s="22"/>
      <c r="V218" s="22"/>
      <c r="W218" s="22"/>
      <c r="X218" s="22"/>
      <c r="Y218" s="15"/>
    </row>
    <row r="219" spans="1:25" ht="19.899999999999999" customHeight="1" x14ac:dyDescent="0.2">
      <c r="A219" s="32"/>
      <c r="B219" s="112"/>
      <c r="C219" s="38" t="s">
        <v>4</v>
      </c>
      <c r="D219" s="47">
        <f t="shared" si="141"/>
        <v>182</v>
      </c>
      <c r="E219" s="44">
        <v>50</v>
      </c>
      <c r="F219" s="44"/>
      <c r="G219" s="44"/>
      <c r="H219" s="44">
        <v>132</v>
      </c>
      <c r="I219" s="44"/>
      <c r="J219" s="80"/>
      <c r="K219" s="44"/>
      <c r="L219" s="44"/>
      <c r="M219" s="44"/>
      <c r="N219" s="44"/>
      <c r="O219" s="44"/>
      <c r="P219" s="22"/>
      <c r="Q219" s="22"/>
      <c r="R219" s="22"/>
      <c r="S219" s="22"/>
      <c r="T219" s="22"/>
      <c r="U219" s="22"/>
      <c r="V219" s="22"/>
      <c r="W219" s="22"/>
      <c r="X219" s="22"/>
      <c r="Y219" s="15"/>
    </row>
    <row r="220" spans="1:25" ht="19.899999999999999" customHeight="1" x14ac:dyDescent="0.2">
      <c r="A220" s="32"/>
      <c r="B220" s="113"/>
      <c r="C220" s="38" t="s">
        <v>5</v>
      </c>
      <c r="D220" s="47">
        <f t="shared" si="141"/>
        <v>0</v>
      </c>
      <c r="E220" s="44">
        <v>0</v>
      </c>
      <c r="F220" s="44"/>
      <c r="G220" s="44"/>
      <c r="H220" s="44"/>
      <c r="I220" s="44"/>
      <c r="J220" s="80"/>
      <c r="K220" s="44"/>
      <c r="L220" s="44"/>
      <c r="M220" s="44"/>
      <c r="N220" s="44"/>
      <c r="O220" s="44"/>
      <c r="P220" s="22"/>
      <c r="Q220" s="22"/>
      <c r="R220" s="22"/>
      <c r="S220" s="22"/>
      <c r="T220" s="22"/>
      <c r="U220" s="22"/>
      <c r="V220" s="22"/>
      <c r="W220" s="22"/>
      <c r="X220" s="22"/>
      <c r="Y220" s="15"/>
    </row>
    <row r="221" spans="1:25" ht="19.899999999999999" customHeight="1" x14ac:dyDescent="0.2">
      <c r="A221" s="32"/>
      <c r="B221" s="111" t="s">
        <v>131</v>
      </c>
      <c r="C221" s="37" t="s">
        <v>2</v>
      </c>
      <c r="D221" s="46">
        <v>48.04</v>
      </c>
      <c r="E221" s="44"/>
      <c r="F221" s="44"/>
      <c r="G221" s="44">
        <v>48.012999999999998</v>
      </c>
      <c r="H221" s="44"/>
      <c r="I221" s="44"/>
      <c r="J221" s="80"/>
      <c r="K221" s="44"/>
      <c r="L221" s="44"/>
      <c r="M221" s="44"/>
      <c r="N221" s="44"/>
      <c r="O221" s="44"/>
      <c r="P221" s="22"/>
      <c r="Q221" s="22"/>
      <c r="R221" s="22"/>
      <c r="S221" s="22"/>
      <c r="T221" s="22"/>
      <c r="U221" s="22"/>
      <c r="V221" s="22"/>
      <c r="W221" s="22"/>
      <c r="X221" s="22"/>
      <c r="Y221" s="15"/>
    </row>
    <row r="222" spans="1:25" ht="19.899999999999999" customHeight="1" x14ac:dyDescent="0.2">
      <c r="A222" s="32"/>
      <c r="B222" s="112"/>
      <c r="C222" s="38" t="s">
        <v>3</v>
      </c>
      <c r="D222" s="47"/>
      <c r="E222" s="44"/>
      <c r="F222" s="44"/>
      <c r="G222" s="44"/>
      <c r="H222" s="44"/>
      <c r="I222" s="44"/>
      <c r="J222" s="80"/>
      <c r="K222" s="44"/>
      <c r="L222" s="44"/>
      <c r="M222" s="44"/>
      <c r="N222" s="44"/>
      <c r="O222" s="44"/>
      <c r="P222" s="22"/>
      <c r="Q222" s="22"/>
      <c r="R222" s="22"/>
      <c r="S222" s="22"/>
      <c r="T222" s="22"/>
      <c r="U222" s="22"/>
      <c r="V222" s="22"/>
      <c r="W222" s="22"/>
      <c r="X222" s="22"/>
      <c r="Y222" s="15"/>
    </row>
    <row r="223" spans="1:25" ht="19.899999999999999" customHeight="1" x14ac:dyDescent="0.2">
      <c r="A223" s="32"/>
      <c r="B223" s="112"/>
      <c r="C223" s="38" t="s">
        <v>4</v>
      </c>
      <c r="D223" s="47">
        <v>48.01</v>
      </c>
      <c r="E223" s="44"/>
      <c r="F223" s="44"/>
      <c r="G223" s="44">
        <v>48.012999999999998</v>
      </c>
      <c r="H223" s="44"/>
      <c r="I223" s="44"/>
      <c r="J223" s="80"/>
      <c r="K223" s="44"/>
      <c r="L223" s="44"/>
      <c r="M223" s="44"/>
      <c r="N223" s="44"/>
      <c r="O223" s="44"/>
      <c r="P223" s="22"/>
      <c r="Q223" s="22"/>
      <c r="R223" s="22"/>
      <c r="S223" s="22"/>
      <c r="T223" s="22"/>
      <c r="U223" s="22"/>
      <c r="V223" s="22"/>
      <c r="W223" s="22"/>
      <c r="X223" s="22"/>
      <c r="Y223" s="15"/>
    </row>
    <row r="224" spans="1:25" ht="19.899999999999999" customHeight="1" x14ac:dyDescent="0.2">
      <c r="A224" s="32"/>
      <c r="B224" s="113"/>
      <c r="C224" s="38" t="s">
        <v>5</v>
      </c>
      <c r="D224" s="47"/>
      <c r="E224" s="44"/>
      <c r="F224" s="44"/>
      <c r="G224" s="44"/>
      <c r="H224" s="44"/>
      <c r="I224" s="44"/>
      <c r="J224" s="80"/>
      <c r="K224" s="44"/>
      <c r="L224" s="44"/>
      <c r="M224" s="44"/>
      <c r="N224" s="44"/>
      <c r="O224" s="44"/>
      <c r="P224" s="22"/>
      <c r="Q224" s="22"/>
      <c r="R224" s="22"/>
      <c r="S224" s="22"/>
      <c r="T224" s="22"/>
      <c r="U224" s="22"/>
      <c r="V224" s="22"/>
      <c r="W224" s="22"/>
      <c r="X224" s="22"/>
      <c r="Y224" s="15"/>
    </row>
    <row r="225" spans="1:25" ht="24" customHeight="1" x14ac:dyDescent="0.2">
      <c r="A225" s="32"/>
      <c r="B225" s="111" t="s">
        <v>101</v>
      </c>
      <c r="C225" s="37" t="s">
        <v>2</v>
      </c>
      <c r="D225" s="46">
        <f>E225+F225+G225+H225+I225+J225+K225+L225+M225+N225+O225</f>
        <v>5030</v>
      </c>
      <c r="E225" s="41">
        <f>E226+E227+E228</f>
        <v>5025</v>
      </c>
      <c r="F225" s="41">
        <f t="shared" ref="F225:O225" si="146">F226+F227+F228</f>
        <v>0</v>
      </c>
      <c r="G225" s="41">
        <f t="shared" si="146"/>
        <v>0</v>
      </c>
      <c r="H225" s="41">
        <v>5</v>
      </c>
      <c r="I225" s="41">
        <f t="shared" si="146"/>
        <v>0</v>
      </c>
      <c r="J225" s="41">
        <f t="shared" si="146"/>
        <v>0</v>
      </c>
      <c r="K225" s="41">
        <f t="shared" si="146"/>
        <v>0</v>
      </c>
      <c r="L225" s="41">
        <f t="shared" si="146"/>
        <v>0</v>
      </c>
      <c r="M225" s="41">
        <f t="shared" si="146"/>
        <v>0</v>
      </c>
      <c r="N225" s="41">
        <f t="shared" si="146"/>
        <v>0</v>
      </c>
      <c r="O225" s="41">
        <f t="shared" si="146"/>
        <v>0</v>
      </c>
      <c r="P225" s="22"/>
      <c r="Q225" s="22"/>
      <c r="R225" s="22"/>
      <c r="S225" s="22"/>
      <c r="T225" s="22"/>
      <c r="U225" s="22"/>
      <c r="V225" s="22"/>
      <c r="W225" s="22"/>
      <c r="X225" s="22"/>
      <c r="Y225" s="15"/>
    </row>
    <row r="226" spans="1:25" ht="24" customHeight="1" x14ac:dyDescent="0.2">
      <c r="A226" s="32"/>
      <c r="B226" s="112"/>
      <c r="C226" s="38" t="s">
        <v>3</v>
      </c>
      <c r="D226" s="47">
        <f>E226+F226+G226+H226+I226+J226+K226+L226+M226+N226+O226</f>
        <v>5000</v>
      </c>
      <c r="E226" s="44">
        <v>5000</v>
      </c>
      <c r="F226" s="44"/>
      <c r="G226" s="44"/>
      <c r="H226" s="44"/>
      <c r="I226" s="44"/>
      <c r="J226" s="80"/>
      <c r="K226" s="44"/>
      <c r="L226" s="44"/>
      <c r="M226" s="44"/>
      <c r="N226" s="44"/>
      <c r="O226" s="44"/>
      <c r="P226" s="22"/>
      <c r="Q226" s="22"/>
      <c r="R226" s="22"/>
      <c r="S226" s="22"/>
      <c r="T226" s="22"/>
      <c r="U226" s="22"/>
      <c r="V226" s="22"/>
      <c r="W226" s="22"/>
      <c r="X226" s="22"/>
      <c r="Y226" s="15"/>
    </row>
    <row r="227" spans="1:25" ht="24" customHeight="1" x14ac:dyDescent="0.2">
      <c r="A227" s="32"/>
      <c r="B227" s="112"/>
      <c r="C227" s="38" t="s">
        <v>4</v>
      </c>
      <c r="D227" s="47">
        <f>E227+F227+G227+H227+I227+J227+K227+L227+M227+N227+O227</f>
        <v>30</v>
      </c>
      <c r="E227" s="44">
        <v>25</v>
      </c>
      <c r="F227" s="44"/>
      <c r="G227" s="44"/>
      <c r="H227" s="44">
        <v>5</v>
      </c>
      <c r="I227" s="44"/>
      <c r="J227" s="80"/>
      <c r="K227" s="44"/>
      <c r="L227" s="44"/>
      <c r="M227" s="44"/>
      <c r="N227" s="44"/>
      <c r="O227" s="44"/>
      <c r="P227" s="22"/>
      <c r="Q227" s="22"/>
      <c r="R227" s="22"/>
      <c r="S227" s="22"/>
      <c r="T227" s="22"/>
      <c r="U227" s="22"/>
      <c r="V227" s="22"/>
      <c r="W227" s="22"/>
      <c r="X227" s="22"/>
      <c r="Y227" s="15"/>
    </row>
    <row r="228" spans="1:25" ht="24" customHeight="1" x14ac:dyDescent="0.2">
      <c r="A228" s="32"/>
      <c r="B228" s="113"/>
      <c r="C228" s="38" t="s">
        <v>5</v>
      </c>
      <c r="D228" s="47">
        <f>E228+F228+G228+H228+I228+J228+K228+L228+M228+N228+O228</f>
        <v>0</v>
      </c>
      <c r="E228" s="44">
        <v>0</v>
      </c>
      <c r="F228" s="44"/>
      <c r="G228" s="44"/>
      <c r="H228" s="44"/>
      <c r="I228" s="44"/>
      <c r="J228" s="80"/>
      <c r="K228" s="44"/>
      <c r="L228" s="44"/>
      <c r="M228" s="44"/>
      <c r="N228" s="44"/>
      <c r="O228" s="44"/>
      <c r="P228" s="22"/>
      <c r="Q228" s="22"/>
      <c r="R228" s="22"/>
      <c r="S228" s="22"/>
      <c r="T228" s="22"/>
      <c r="U228" s="22"/>
      <c r="V228" s="22"/>
      <c r="W228" s="22"/>
      <c r="X228" s="22"/>
      <c r="Y228" s="15"/>
    </row>
    <row r="229" spans="1:25" ht="12.75" customHeight="1" x14ac:dyDescent="0.2">
      <c r="A229" s="32"/>
      <c r="B229" s="159" t="s">
        <v>72</v>
      </c>
      <c r="C229" s="37" t="s">
        <v>2</v>
      </c>
      <c r="D229" s="46">
        <f>SUM(E229+F229+G229+H229+I229+J229+K229)</f>
        <v>27307.606999999996</v>
      </c>
      <c r="E229" s="41">
        <v>18243.2</v>
      </c>
      <c r="F229" s="41">
        <f t="shared" ref="F229:O229" si="147">F225+F217+F209+F213+F205</f>
        <v>1572.527</v>
      </c>
      <c r="G229" s="41">
        <v>48.012999999999998</v>
      </c>
      <c r="H229" s="41">
        <v>137</v>
      </c>
      <c r="I229" s="41">
        <v>85.677000000000007</v>
      </c>
      <c r="J229" s="41">
        <v>28.69</v>
      </c>
      <c r="K229" s="41">
        <f t="shared" si="147"/>
        <v>7192.5</v>
      </c>
      <c r="L229" s="41">
        <f t="shared" si="147"/>
        <v>0</v>
      </c>
      <c r="M229" s="41">
        <f t="shared" si="147"/>
        <v>0</v>
      </c>
      <c r="N229" s="41">
        <f t="shared" si="147"/>
        <v>0</v>
      </c>
      <c r="O229" s="41">
        <f t="shared" si="147"/>
        <v>0</v>
      </c>
      <c r="P229" s="22"/>
      <c r="Q229" s="22"/>
      <c r="R229" s="22"/>
      <c r="S229" s="22"/>
      <c r="T229" s="22"/>
      <c r="U229" s="22"/>
      <c r="V229" s="22"/>
      <c r="W229" s="22"/>
      <c r="X229" s="22"/>
      <c r="Y229" s="15"/>
    </row>
    <row r="230" spans="1:25" ht="12.75" customHeight="1" x14ac:dyDescent="0.2">
      <c r="A230" s="32"/>
      <c r="B230" s="160"/>
      <c r="C230" s="37" t="s">
        <v>3</v>
      </c>
      <c r="D230" s="47">
        <f>SUM(E230+F230+G230+H230+I230+J230+K230)</f>
        <v>22192.5</v>
      </c>
      <c r="E230" s="44">
        <f>E218+E226+E206+E210+E214</f>
        <v>15000</v>
      </c>
      <c r="F230" s="44">
        <f t="shared" ref="F230:O230" si="148">F218+F226+F206+F210+F214</f>
        <v>0</v>
      </c>
      <c r="G230" s="54">
        <v>0</v>
      </c>
      <c r="H230" s="44">
        <f t="shared" si="148"/>
        <v>0</v>
      </c>
      <c r="I230" s="44">
        <v>0</v>
      </c>
      <c r="J230" s="44">
        <f t="shared" si="148"/>
        <v>0</v>
      </c>
      <c r="K230" s="44">
        <f t="shared" si="148"/>
        <v>7192.5</v>
      </c>
      <c r="L230" s="44">
        <f t="shared" si="148"/>
        <v>0</v>
      </c>
      <c r="M230" s="44">
        <f t="shared" si="148"/>
        <v>0</v>
      </c>
      <c r="N230" s="44">
        <f t="shared" si="148"/>
        <v>0</v>
      </c>
      <c r="O230" s="44">
        <f t="shared" si="148"/>
        <v>0</v>
      </c>
      <c r="P230" s="22"/>
      <c r="Q230" s="22"/>
      <c r="R230" s="22"/>
      <c r="S230" s="22"/>
      <c r="T230" s="22"/>
      <c r="U230" s="22"/>
      <c r="V230" s="22"/>
      <c r="W230" s="22"/>
      <c r="X230" s="22"/>
      <c r="Y230" s="15"/>
    </row>
    <row r="231" spans="1:25" ht="12.75" customHeight="1" x14ac:dyDescent="0.2">
      <c r="A231" s="32"/>
      <c r="B231" s="160"/>
      <c r="C231" s="37" t="s">
        <v>4</v>
      </c>
      <c r="D231" s="47">
        <f>SUM(E231+F231+G231+H231+I231+J231)</f>
        <v>5115.1369999999988</v>
      </c>
      <c r="E231" s="44">
        <f>E227+E219+E211+E207+E215</f>
        <v>3243.23</v>
      </c>
      <c r="F231" s="44">
        <f t="shared" ref="F231:O231" si="149">F227+F219+F211+F207+F215</f>
        <v>1572.527</v>
      </c>
      <c r="G231" s="44">
        <v>48.012999999999998</v>
      </c>
      <c r="H231" s="44">
        <f t="shared" si="149"/>
        <v>137</v>
      </c>
      <c r="I231" s="44">
        <f t="shared" si="149"/>
        <v>85.677000000000007</v>
      </c>
      <c r="J231" s="44">
        <v>28.69</v>
      </c>
      <c r="K231" s="44">
        <f t="shared" si="149"/>
        <v>0</v>
      </c>
      <c r="L231" s="44">
        <f t="shared" si="149"/>
        <v>0</v>
      </c>
      <c r="M231" s="44">
        <f t="shared" si="149"/>
        <v>0</v>
      </c>
      <c r="N231" s="44">
        <f t="shared" si="149"/>
        <v>0</v>
      </c>
      <c r="O231" s="44">
        <f t="shared" si="149"/>
        <v>0</v>
      </c>
      <c r="P231" s="22"/>
      <c r="Q231" s="22"/>
      <c r="R231" s="22"/>
      <c r="S231" s="22"/>
      <c r="T231" s="22"/>
      <c r="U231" s="22"/>
      <c r="V231" s="22"/>
      <c r="W231" s="22"/>
      <c r="X231" s="22"/>
      <c r="Y231" s="15"/>
    </row>
    <row r="232" spans="1:25" ht="12.75" customHeight="1" x14ac:dyDescent="0.2">
      <c r="A232" s="32"/>
      <c r="B232" s="160"/>
      <c r="C232" s="37" t="s">
        <v>5</v>
      </c>
      <c r="D232" s="47">
        <f>E232+F232+G232+H232+I232+J232+K232+L232+M232+N232+O232</f>
        <v>0</v>
      </c>
      <c r="E232" s="44">
        <v>0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22"/>
      <c r="Q232" s="22"/>
      <c r="R232" s="22"/>
      <c r="S232" s="22"/>
      <c r="T232" s="22"/>
      <c r="U232" s="22"/>
      <c r="V232" s="22"/>
      <c r="W232" s="22"/>
      <c r="X232" s="22"/>
      <c r="Y232" s="15"/>
    </row>
    <row r="233" spans="1:25" ht="36.6" customHeight="1" x14ac:dyDescent="0.2">
      <c r="A233" s="32"/>
      <c r="B233" s="145" t="s">
        <v>102</v>
      </c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7"/>
      <c r="P233" s="22"/>
      <c r="Q233" s="22"/>
      <c r="R233" s="22"/>
      <c r="S233" s="22"/>
      <c r="T233" s="22"/>
      <c r="U233" s="22"/>
      <c r="V233" s="22"/>
      <c r="W233" s="22"/>
      <c r="X233" s="22"/>
      <c r="Y233" s="15"/>
    </row>
    <row r="234" spans="1:25" ht="14.25" customHeight="1" x14ac:dyDescent="0.2">
      <c r="A234" s="32"/>
      <c r="B234" s="128" t="s">
        <v>103</v>
      </c>
      <c r="C234" s="52" t="s">
        <v>2</v>
      </c>
      <c r="D234" s="48">
        <v>475.15100000000001</v>
      </c>
      <c r="E234" s="48">
        <v>475.15100000000001</v>
      </c>
      <c r="F234" s="49"/>
      <c r="G234" s="49"/>
      <c r="H234" s="49"/>
      <c r="I234" s="49"/>
      <c r="J234" s="101"/>
      <c r="K234" s="49"/>
      <c r="L234" s="49"/>
      <c r="M234" s="49"/>
      <c r="N234" s="49"/>
      <c r="O234" s="49"/>
      <c r="P234" s="22"/>
      <c r="Q234" s="22"/>
      <c r="R234" s="22"/>
      <c r="S234" s="22"/>
      <c r="T234" s="22"/>
      <c r="U234" s="22"/>
      <c r="V234" s="22"/>
      <c r="W234" s="22"/>
      <c r="X234" s="22"/>
      <c r="Y234" s="15"/>
    </row>
    <row r="235" spans="1:25" ht="14.25" customHeight="1" x14ac:dyDescent="0.2">
      <c r="A235" s="32"/>
      <c r="B235" s="129"/>
      <c r="C235" s="53" t="s">
        <v>3</v>
      </c>
      <c r="D235" s="49">
        <v>0</v>
      </c>
      <c r="E235" s="49">
        <v>0</v>
      </c>
      <c r="F235" s="49"/>
      <c r="G235" s="49"/>
      <c r="H235" s="49"/>
      <c r="I235" s="49"/>
      <c r="J235" s="101"/>
      <c r="K235" s="49"/>
      <c r="L235" s="49"/>
      <c r="M235" s="49"/>
      <c r="N235" s="49"/>
      <c r="O235" s="49"/>
      <c r="P235" s="22"/>
      <c r="Q235" s="22"/>
      <c r="R235" s="22"/>
      <c r="S235" s="22"/>
      <c r="T235" s="22"/>
      <c r="U235" s="22"/>
      <c r="V235" s="22"/>
      <c r="W235" s="22"/>
      <c r="X235" s="22"/>
      <c r="Y235" s="15"/>
    </row>
    <row r="236" spans="1:25" ht="14.25" customHeight="1" x14ac:dyDescent="0.2">
      <c r="A236" s="32"/>
      <c r="B236" s="129"/>
      <c r="C236" s="53" t="s">
        <v>4</v>
      </c>
      <c r="D236" s="49">
        <v>475.15100000000001</v>
      </c>
      <c r="E236" s="49">
        <v>475.15100000000001</v>
      </c>
      <c r="F236" s="49"/>
      <c r="G236" s="49"/>
      <c r="H236" s="49"/>
      <c r="I236" s="49"/>
      <c r="J236" s="101"/>
      <c r="K236" s="49"/>
      <c r="L236" s="49"/>
      <c r="M236" s="49"/>
      <c r="N236" s="49"/>
      <c r="O236" s="49"/>
      <c r="P236" s="22"/>
      <c r="Q236" s="22"/>
      <c r="R236" s="22"/>
      <c r="S236" s="22"/>
      <c r="T236" s="22"/>
      <c r="U236" s="22"/>
      <c r="V236" s="22"/>
      <c r="W236" s="22"/>
      <c r="X236" s="22"/>
      <c r="Y236" s="15"/>
    </row>
    <row r="237" spans="1:25" ht="14.25" customHeight="1" x14ac:dyDescent="0.2">
      <c r="A237" s="32"/>
      <c r="B237" s="129"/>
      <c r="C237" s="53" t="s">
        <v>5</v>
      </c>
      <c r="D237" s="49">
        <v>0</v>
      </c>
      <c r="E237" s="49">
        <v>0</v>
      </c>
      <c r="F237" s="49"/>
      <c r="G237" s="49"/>
      <c r="H237" s="49"/>
      <c r="I237" s="49"/>
      <c r="J237" s="101"/>
      <c r="K237" s="49"/>
      <c r="L237" s="49"/>
      <c r="M237" s="49"/>
      <c r="N237" s="49"/>
      <c r="O237" s="49"/>
      <c r="P237" s="22"/>
      <c r="Q237" s="22"/>
      <c r="R237" s="22"/>
      <c r="S237" s="22"/>
      <c r="T237" s="22"/>
      <c r="U237" s="22"/>
      <c r="V237" s="22"/>
      <c r="W237" s="22"/>
      <c r="X237" s="22"/>
      <c r="Y237" s="15"/>
    </row>
    <row r="238" spans="1:25" ht="14.25" customHeight="1" x14ac:dyDescent="0.2">
      <c r="A238" s="32"/>
      <c r="B238" s="128" t="s">
        <v>104</v>
      </c>
      <c r="C238" s="52" t="s">
        <v>2</v>
      </c>
      <c r="D238" s="48">
        <v>2379.71</v>
      </c>
      <c r="E238" s="49"/>
      <c r="F238" s="48">
        <v>2379.7130000000002</v>
      </c>
      <c r="G238" s="49"/>
      <c r="H238" s="49"/>
      <c r="I238" s="49"/>
      <c r="J238" s="101"/>
      <c r="K238" s="49"/>
      <c r="L238" s="49"/>
      <c r="M238" s="49"/>
      <c r="N238" s="49"/>
      <c r="O238" s="49"/>
      <c r="P238" s="22"/>
      <c r="Q238" s="22"/>
      <c r="R238" s="22"/>
      <c r="S238" s="22"/>
      <c r="T238" s="22"/>
      <c r="U238" s="22"/>
      <c r="V238" s="22"/>
      <c r="W238" s="22"/>
      <c r="X238" s="22"/>
      <c r="Y238" s="15"/>
    </row>
    <row r="239" spans="1:25" ht="14.25" customHeight="1" x14ac:dyDescent="0.2">
      <c r="A239" s="32"/>
      <c r="B239" s="129"/>
      <c r="C239" s="53" t="s">
        <v>3</v>
      </c>
      <c r="D239" s="49">
        <v>0</v>
      </c>
      <c r="E239" s="49"/>
      <c r="F239" s="49">
        <v>2379.7130000000002</v>
      </c>
      <c r="G239" s="49"/>
      <c r="H239" s="49"/>
      <c r="I239" s="49"/>
      <c r="J239" s="101"/>
      <c r="K239" s="49"/>
      <c r="L239" s="49"/>
      <c r="M239" s="49"/>
      <c r="N239" s="49"/>
      <c r="O239" s="49"/>
      <c r="P239" s="22"/>
      <c r="Q239" s="22"/>
      <c r="R239" s="22"/>
      <c r="S239" s="22"/>
      <c r="T239" s="22"/>
      <c r="U239" s="22"/>
      <c r="V239" s="22"/>
      <c r="W239" s="22"/>
      <c r="X239" s="22"/>
      <c r="Y239" s="15"/>
    </row>
    <row r="240" spans="1:25" ht="14.25" customHeight="1" x14ac:dyDescent="0.2">
      <c r="A240" s="32"/>
      <c r="B240" s="129"/>
      <c r="C240" s="53" t="s">
        <v>4</v>
      </c>
      <c r="D240" s="49">
        <v>0</v>
      </c>
      <c r="E240" s="49"/>
      <c r="F240" s="49"/>
      <c r="G240" s="49"/>
      <c r="H240" s="49"/>
      <c r="I240" s="49"/>
      <c r="J240" s="101"/>
      <c r="K240" s="49"/>
      <c r="L240" s="49"/>
      <c r="M240" s="49"/>
      <c r="N240" s="49"/>
      <c r="O240" s="49"/>
      <c r="P240" s="22"/>
      <c r="Q240" s="22"/>
      <c r="R240" s="22"/>
      <c r="S240" s="22"/>
      <c r="T240" s="22"/>
      <c r="U240" s="22"/>
      <c r="V240" s="22"/>
      <c r="W240" s="22"/>
      <c r="X240" s="22"/>
      <c r="Y240" s="15"/>
    </row>
    <row r="241" spans="1:25" ht="14.25" customHeight="1" x14ac:dyDescent="0.2">
      <c r="A241" s="32"/>
      <c r="B241" s="129"/>
      <c r="C241" s="53" t="s">
        <v>5</v>
      </c>
      <c r="D241" s="49">
        <v>0</v>
      </c>
      <c r="E241" s="49"/>
      <c r="F241" s="49"/>
      <c r="G241" s="49"/>
      <c r="H241" s="49"/>
      <c r="I241" s="49"/>
      <c r="J241" s="101"/>
      <c r="K241" s="49"/>
      <c r="L241" s="49"/>
      <c r="M241" s="49"/>
      <c r="N241" s="49"/>
      <c r="O241" s="49"/>
      <c r="P241" s="22"/>
      <c r="Q241" s="22"/>
      <c r="R241" s="22"/>
      <c r="S241" s="22"/>
      <c r="T241" s="22"/>
      <c r="U241" s="22"/>
      <c r="V241" s="22"/>
      <c r="W241" s="22"/>
      <c r="X241" s="22"/>
      <c r="Y241" s="15"/>
    </row>
    <row r="242" spans="1:25" ht="14.25" customHeight="1" x14ac:dyDescent="0.2">
      <c r="A242" s="32"/>
      <c r="B242" s="128" t="s">
        <v>105</v>
      </c>
      <c r="C242" s="52" t="s">
        <v>2</v>
      </c>
      <c r="D242" s="48">
        <v>3354.9</v>
      </c>
      <c r="E242" s="49"/>
      <c r="F242" s="49"/>
      <c r="G242" s="48">
        <v>3354.8989999999999</v>
      </c>
      <c r="H242" s="49"/>
      <c r="I242" s="49"/>
      <c r="J242" s="101"/>
      <c r="K242" s="49"/>
      <c r="L242" s="49"/>
      <c r="M242" s="49"/>
      <c r="N242" s="49"/>
      <c r="O242" s="49"/>
      <c r="P242" s="22"/>
      <c r="Q242" s="22"/>
      <c r="R242" s="22"/>
      <c r="S242" s="22"/>
      <c r="T242" s="22"/>
      <c r="U242" s="22"/>
      <c r="V242" s="22"/>
      <c r="W242" s="22"/>
      <c r="X242" s="22"/>
      <c r="Y242" s="15"/>
    </row>
    <row r="243" spans="1:25" ht="14.25" customHeight="1" x14ac:dyDescent="0.2">
      <c r="A243" s="32"/>
      <c r="B243" s="129"/>
      <c r="C243" s="53" t="s">
        <v>3</v>
      </c>
      <c r="D243" s="49">
        <v>3354.9</v>
      </c>
      <c r="E243" s="49"/>
      <c r="F243" s="49"/>
      <c r="G243" s="49">
        <v>3354.8989999999999</v>
      </c>
      <c r="H243" s="49"/>
      <c r="I243" s="49"/>
      <c r="J243" s="101"/>
      <c r="K243" s="49"/>
      <c r="L243" s="49"/>
      <c r="M243" s="49"/>
      <c r="N243" s="49"/>
      <c r="O243" s="49"/>
      <c r="P243" s="22"/>
      <c r="Q243" s="22"/>
      <c r="R243" s="22"/>
      <c r="S243" s="22"/>
      <c r="T243" s="22"/>
      <c r="U243" s="22"/>
      <c r="V243" s="22"/>
      <c r="W243" s="22"/>
      <c r="X243" s="22"/>
      <c r="Y243" s="15"/>
    </row>
    <row r="244" spans="1:25" ht="14.25" customHeight="1" x14ac:dyDescent="0.2">
      <c r="A244" s="32"/>
      <c r="B244" s="129"/>
      <c r="C244" s="53" t="s">
        <v>4</v>
      </c>
      <c r="D244" s="49">
        <v>0</v>
      </c>
      <c r="E244" s="49"/>
      <c r="F244" s="49"/>
      <c r="G244" s="49"/>
      <c r="H244" s="49"/>
      <c r="I244" s="49"/>
      <c r="J244" s="101"/>
      <c r="K244" s="49"/>
      <c r="L244" s="49"/>
      <c r="M244" s="49"/>
      <c r="N244" s="49"/>
      <c r="O244" s="49"/>
      <c r="P244" s="22"/>
      <c r="Q244" s="22"/>
      <c r="R244" s="22"/>
      <c r="S244" s="22"/>
      <c r="T244" s="22"/>
      <c r="U244" s="22"/>
      <c r="V244" s="22"/>
      <c r="W244" s="22"/>
      <c r="X244" s="22"/>
      <c r="Y244" s="15"/>
    </row>
    <row r="245" spans="1:25" ht="21.75" customHeight="1" x14ac:dyDescent="0.2">
      <c r="A245" s="32"/>
      <c r="B245" s="129"/>
      <c r="C245" s="53" t="s">
        <v>5</v>
      </c>
      <c r="D245" s="49">
        <v>0</v>
      </c>
      <c r="E245" s="49"/>
      <c r="F245" s="49"/>
      <c r="G245" s="49"/>
      <c r="H245" s="49"/>
      <c r="I245" s="49"/>
      <c r="J245" s="101"/>
      <c r="K245" s="49"/>
      <c r="L245" s="49"/>
      <c r="M245" s="49"/>
      <c r="N245" s="49"/>
      <c r="O245" s="49"/>
      <c r="P245" s="22"/>
      <c r="Q245" s="22"/>
      <c r="R245" s="22"/>
      <c r="S245" s="22"/>
      <c r="T245" s="22"/>
      <c r="U245" s="22"/>
      <c r="V245" s="22"/>
      <c r="W245" s="22"/>
      <c r="X245" s="22"/>
      <c r="Y245" s="15"/>
    </row>
    <row r="246" spans="1:25" ht="0.75" customHeight="1" x14ac:dyDescent="0.2">
      <c r="A246" s="32"/>
      <c r="B246" s="79"/>
      <c r="C246" s="53"/>
      <c r="D246" s="49"/>
      <c r="E246" s="49"/>
      <c r="F246" s="49"/>
      <c r="G246" s="49"/>
      <c r="H246" s="49"/>
      <c r="I246" s="49"/>
      <c r="J246" s="101"/>
      <c r="K246" s="49"/>
      <c r="L246" s="49"/>
      <c r="M246" s="49"/>
      <c r="N246" s="49"/>
      <c r="O246" s="49"/>
      <c r="P246" s="22"/>
      <c r="Q246" s="22"/>
      <c r="R246" s="22"/>
      <c r="S246" s="22"/>
      <c r="T246" s="22"/>
      <c r="U246" s="22"/>
      <c r="V246" s="22"/>
      <c r="W246" s="22"/>
      <c r="X246" s="22"/>
      <c r="Y246" s="15"/>
    </row>
    <row r="247" spans="1:25" ht="21.75" hidden="1" customHeight="1" x14ac:dyDescent="0.2">
      <c r="A247" s="32"/>
      <c r="B247" s="79"/>
      <c r="C247" s="53"/>
      <c r="D247" s="49"/>
      <c r="E247" s="49"/>
      <c r="F247" s="49"/>
      <c r="G247" s="49"/>
      <c r="H247" s="49"/>
      <c r="I247" s="49"/>
      <c r="J247" s="101"/>
      <c r="K247" s="49"/>
      <c r="L247" s="49"/>
      <c r="M247" s="49"/>
      <c r="N247" s="49"/>
      <c r="O247" s="49"/>
      <c r="P247" s="22"/>
      <c r="Q247" s="22"/>
      <c r="R247" s="22"/>
      <c r="S247" s="22"/>
      <c r="T247" s="22"/>
      <c r="U247" s="22"/>
      <c r="V247" s="22"/>
      <c r="W247" s="22"/>
      <c r="X247" s="22"/>
      <c r="Y247" s="15"/>
    </row>
    <row r="248" spans="1:25" ht="29.25" customHeight="1" x14ac:dyDescent="0.2">
      <c r="A248" s="32"/>
      <c r="B248" s="70" t="s">
        <v>136</v>
      </c>
      <c r="C248" s="53" t="s">
        <v>3</v>
      </c>
      <c r="D248" s="48">
        <v>2490.0100000000002</v>
      </c>
      <c r="E248" s="49"/>
      <c r="F248" s="49"/>
      <c r="G248" s="49"/>
      <c r="H248" s="49">
        <v>2490.0100000000002</v>
      </c>
      <c r="I248" s="49"/>
      <c r="J248" s="101"/>
      <c r="K248" s="49"/>
      <c r="L248" s="49"/>
      <c r="M248" s="49"/>
      <c r="N248" s="49"/>
      <c r="O248" s="49"/>
      <c r="P248" s="22"/>
      <c r="Q248" s="22"/>
      <c r="R248" s="22"/>
      <c r="S248" s="22"/>
      <c r="T248" s="22"/>
      <c r="U248" s="22"/>
      <c r="V248" s="22"/>
      <c r="W248" s="22"/>
      <c r="X248" s="22"/>
      <c r="Y248" s="15"/>
    </row>
    <row r="249" spans="1:25" ht="14.25" customHeight="1" x14ac:dyDescent="0.2">
      <c r="A249" s="32"/>
      <c r="B249" s="128" t="s">
        <v>106</v>
      </c>
      <c r="C249" s="52" t="s">
        <v>2</v>
      </c>
      <c r="D249" s="49">
        <v>0</v>
      </c>
      <c r="E249" s="49"/>
      <c r="F249" s="49"/>
      <c r="G249" s="49"/>
      <c r="H249" s="49"/>
      <c r="I249" s="49"/>
      <c r="J249" s="101"/>
      <c r="K249" s="49"/>
      <c r="L249" s="49"/>
      <c r="M249" s="49"/>
      <c r="N249" s="49"/>
      <c r="O249" s="49"/>
      <c r="P249" s="22"/>
      <c r="Q249" s="22"/>
      <c r="R249" s="22"/>
      <c r="S249" s="22"/>
      <c r="T249" s="22"/>
      <c r="U249" s="22"/>
      <c r="V249" s="22"/>
      <c r="W249" s="22"/>
      <c r="X249" s="22"/>
      <c r="Y249" s="15"/>
    </row>
    <row r="250" spans="1:25" ht="14.25" customHeight="1" x14ac:dyDescent="0.2">
      <c r="A250" s="32"/>
      <c r="B250" s="129"/>
      <c r="C250" s="53" t="s">
        <v>3</v>
      </c>
      <c r="D250" s="49">
        <v>0</v>
      </c>
      <c r="E250" s="49"/>
      <c r="F250" s="49"/>
      <c r="G250" s="49"/>
      <c r="H250" s="49"/>
      <c r="I250" s="49"/>
      <c r="J250" s="101"/>
      <c r="K250" s="49"/>
      <c r="L250" s="49"/>
      <c r="M250" s="49"/>
      <c r="N250" s="49"/>
      <c r="O250" s="49"/>
      <c r="P250" s="22"/>
      <c r="Q250" s="22"/>
      <c r="R250" s="22"/>
      <c r="S250" s="22"/>
      <c r="T250" s="22"/>
      <c r="U250" s="22"/>
      <c r="V250" s="22"/>
      <c r="W250" s="22"/>
      <c r="X250" s="22"/>
      <c r="Y250" s="15"/>
    </row>
    <row r="251" spans="1:25" ht="14.25" customHeight="1" x14ac:dyDescent="0.2">
      <c r="A251" s="32"/>
      <c r="B251" s="129"/>
      <c r="C251" s="53" t="s">
        <v>4</v>
      </c>
      <c r="D251" s="49">
        <v>0</v>
      </c>
      <c r="E251" s="49"/>
      <c r="F251" s="49"/>
      <c r="G251" s="49"/>
      <c r="H251" s="49"/>
      <c r="I251" s="49"/>
      <c r="J251" s="101"/>
      <c r="K251" s="49"/>
      <c r="L251" s="49"/>
      <c r="M251" s="49"/>
      <c r="N251" s="49"/>
      <c r="O251" s="49"/>
      <c r="P251" s="22"/>
      <c r="Q251" s="22"/>
      <c r="R251" s="22"/>
      <c r="S251" s="22"/>
      <c r="T251" s="22"/>
      <c r="U251" s="22"/>
      <c r="V251" s="22"/>
      <c r="W251" s="22"/>
      <c r="X251" s="22"/>
      <c r="Y251" s="15"/>
    </row>
    <row r="252" spans="1:25" ht="14.25" customHeight="1" x14ac:dyDescent="0.2">
      <c r="A252" s="32"/>
      <c r="B252" s="129"/>
      <c r="C252" s="53" t="s">
        <v>5</v>
      </c>
      <c r="D252" s="49">
        <v>0</v>
      </c>
      <c r="E252" s="49"/>
      <c r="F252" s="49"/>
      <c r="G252" s="49"/>
      <c r="H252" s="49"/>
      <c r="I252" s="49"/>
      <c r="J252" s="101"/>
      <c r="K252" s="49"/>
      <c r="L252" s="49"/>
      <c r="M252" s="49"/>
      <c r="N252" s="49"/>
      <c r="O252" s="49"/>
      <c r="P252" s="22"/>
      <c r="Q252" s="22"/>
      <c r="R252" s="22"/>
      <c r="S252" s="22"/>
      <c r="T252" s="22"/>
      <c r="U252" s="22"/>
      <c r="V252" s="22"/>
      <c r="W252" s="22"/>
      <c r="X252" s="22"/>
      <c r="Y252" s="15"/>
    </row>
    <row r="253" spans="1:25" ht="14.25" customHeight="1" x14ac:dyDescent="0.2">
      <c r="A253" s="32"/>
      <c r="B253" s="128" t="s">
        <v>126</v>
      </c>
      <c r="C253" s="52" t="s">
        <v>2</v>
      </c>
      <c r="D253" s="48">
        <f>SUM(E253+F253+G253+H253+I253+J253)</f>
        <v>2466.194</v>
      </c>
      <c r="E253" s="48"/>
      <c r="F253" s="48">
        <v>324.30900000000003</v>
      </c>
      <c r="G253" s="48">
        <v>437.81</v>
      </c>
      <c r="H253" s="48">
        <v>618.65899999999999</v>
      </c>
      <c r="I253" s="48">
        <v>528.03599999999994</v>
      </c>
      <c r="J253" s="102">
        <v>557.38</v>
      </c>
      <c r="K253" s="49"/>
      <c r="L253" s="49"/>
      <c r="M253" s="49"/>
      <c r="N253" s="49"/>
      <c r="O253" s="49"/>
      <c r="P253" s="22"/>
      <c r="Q253" s="22"/>
      <c r="R253" s="22"/>
      <c r="S253" s="22"/>
      <c r="T253" s="22"/>
      <c r="U253" s="22"/>
      <c r="V253" s="22"/>
      <c r="W253" s="22"/>
      <c r="X253" s="22"/>
      <c r="Y253" s="15"/>
    </row>
    <row r="254" spans="1:25" ht="14.25" customHeight="1" x14ac:dyDescent="0.2">
      <c r="A254" s="32"/>
      <c r="B254" s="129"/>
      <c r="C254" s="53" t="s">
        <v>3</v>
      </c>
      <c r="D254" s="49"/>
      <c r="E254" s="49"/>
      <c r="F254" s="49"/>
      <c r="G254" s="49"/>
      <c r="H254" s="49"/>
      <c r="I254" s="49"/>
      <c r="J254" s="103"/>
      <c r="K254" s="49"/>
      <c r="L254" s="49"/>
      <c r="M254" s="49"/>
      <c r="N254" s="49"/>
      <c r="O254" s="49"/>
      <c r="P254" s="22"/>
      <c r="Q254" s="22"/>
      <c r="R254" s="22"/>
      <c r="S254" s="22"/>
      <c r="T254" s="22"/>
      <c r="U254" s="22"/>
      <c r="V254" s="22"/>
      <c r="W254" s="22"/>
      <c r="X254" s="22"/>
      <c r="Y254" s="15"/>
    </row>
    <row r="255" spans="1:25" ht="14.25" customHeight="1" x14ac:dyDescent="0.2">
      <c r="A255" s="32"/>
      <c r="B255" s="129"/>
      <c r="C255" s="53" t="s">
        <v>4</v>
      </c>
      <c r="D255" s="49">
        <f>SUM(+F255+G255+H255+I255+J255)</f>
        <v>2466.194</v>
      </c>
      <c r="E255" s="49"/>
      <c r="F255" s="49">
        <v>324.30900000000003</v>
      </c>
      <c r="G255" s="49">
        <v>437.81</v>
      </c>
      <c r="H255" s="49">
        <v>618.65899999999999</v>
      </c>
      <c r="I255" s="49">
        <v>528.03599999999994</v>
      </c>
      <c r="J255" s="103">
        <v>557.38</v>
      </c>
      <c r="K255" s="49"/>
      <c r="L255" s="49"/>
      <c r="M255" s="49"/>
      <c r="N255" s="49"/>
      <c r="O255" s="49"/>
      <c r="P255" s="22"/>
      <c r="Q255" s="22"/>
      <c r="R255" s="22"/>
      <c r="S255" s="22"/>
      <c r="T255" s="22"/>
      <c r="U255" s="22"/>
      <c r="V255" s="22"/>
      <c r="W255" s="22"/>
      <c r="X255" s="22"/>
      <c r="Y255" s="15"/>
    </row>
    <row r="256" spans="1:25" ht="14.25" customHeight="1" x14ac:dyDescent="0.2">
      <c r="A256" s="32"/>
      <c r="B256" s="155"/>
      <c r="C256" s="53" t="s">
        <v>5</v>
      </c>
      <c r="D256" s="49"/>
      <c r="E256" s="49"/>
      <c r="F256" s="49"/>
      <c r="G256" s="49"/>
      <c r="H256" s="49"/>
      <c r="I256" s="49"/>
      <c r="J256" s="103"/>
      <c r="K256" s="49"/>
      <c r="L256" s="49"/>
      <c r="M256" s="49"/>
      <c r="N256" s="49"/>
      <c r="O256" s="49"/>
      <c r="P256" s="22"/>
      <c r="Q256" s="22"/>
      <c r="R256" s="22"/>
      <c r="S256" s="22"/>
      <c r="T256" s="22"/>
      <c r="U256" s="22"/>
      <c r="V256" s="22"/>
      <c r="W256" s="22"/>
      <c r="X256" s="22"/>
      <c r="Y256" s="15"/>
    </row>
    <row r="257" spans="1:25" ht="14.25" customHeight="1" x14ac:dyDescent="0.2">
      <c r="A257" s="32"/>
      <c r="B257" s="152" t="s">
        <v>72</v>
      </c>
      <c r="C257" s="52" t="s">
        <v>2</v>
      </c>
      <c r="D257" s="48">
        <f>E257+F257+G257+H257+I257+J257+K257+L257++M257+N257+O257</f>
        <v>11165.961999999998</v>
      </c>
      <c r="E257" s="48">
        <v>475.15100000000001</v>
      </c>
      <c r="F257" s="48">
        <f>F258+F259+F260</f>
        <v>2704.0220000000004</v>
      </c>
      <c r="G257" s="48">
        <f>G258+G259+G260</f>
        <v>3792.7089999999998</v>
      </c>
      <c r="H257" s="48">
        <v>3108.66</v>
      </c>
      <c r="I257" s="48">
        <v>528.04</v>
      </c>
      <c r="J257" s="102">
        <v>557.38</v>
      </c>
      <c r="K257" s="48">
        <f t="shared" ref="K257:O257" si="150">K258+K259+K260</f>
        <v>0</v>
      </c>
      <c r="L257" s="48">
        <f t="shared" si="150"/>
        <v>0</v>
      </c>
      <c r="M257" s="48">
        <f t="shared" si="150"/>
        <v>0</v>
      </c>
      <c r="N257" s="48">
        <f t="shared" si="150"/>
        <v>0</v>
      </c>
      <c r="O257" s="48">
        <f t="shared" si="150"/>
        <v>0</v>
      </c>
      <c r="P257" s="22"/>
      <c r="Q257" s="22"/>
      <c r="R257" s="22"/>
      <c r="S257" s="22"/>
      <c r="T257" s="22"/>
      <c r="U257" s="22"/>
      <c r="V257" s="22"/>
      <c r="W257" s="22"/>
      <c r="X257" s="22"/>
      <c r="Y257" s="15"/>
    </row>
    <row r="258" spans="1:25" ht="14.25" customHeight="1" x14ac:dyDescent="0.2">
      <c r="A258" s="32"/>
      <c r="B258" s="153"/>
      <c r="C258" s="52" t="s">
        <v>3</v>
      </c>
      <c r="D258" s="49">
        <f>E258+F258+G258+H258+I258+J258+K258+L258++M258+N258+O258</f>
        <v>8224.6219999999994</v>
      </c>
      <c r="E258" s="49">
        <v>0</v>
      </c>
      <c r="F258" s="49">
        <f>F235+F239+F243+F250</f>
        <v>2379.7130000000002</v>
      </c>
      <c r="G258" s="49">
        <f>G235+G239+G243+G250</f>
        <v>3354.8989999999999</v>
      </c>
      <c r="H258" s="49">
        <v>2490.0100000000002</v>
      </c>
      <c r="I258" s="49">
        <f t="shared" ref="I258:O258" si="151">I235+I239+I243+I250</f>
        <v>0</v>
      </c>
      <c r="J258" s="104">
        <f t="shared" si="151"/>
        <v>0</v>
      </c>
      <c r="K258" s="49">
        <f t="shared" si="151"/>
        <v>0</v>
      </c>
      <c r="L258" s="49">
        <f t="shared" si="151"/>
        <v>0</v>
      </c>
      <c r="M258" s="49">
        <f t="shared" si="151"/>
        <v>0</v>
      </c>
      <c r="N258" s="49">
        <f t="shared" si="151"/>
        <v>0</v>
      </c>
      <c r="O258" s="49">
        <f t="shared" si="151"/>
        <v>0</v>
      </c>
      <c r="P258" s="22"/>
      <c r="Q258" s="22"/>
      <c r="R258" s="22"/>
      <c r="S258" s="22"/>
      <c r="T258" s="22"/>
      <c r="U258" s="22"/>
      <c r="V258" s="22"/>
      <c r="W258" s="22"/>
      <c r="X258" s="22"/>
      <c r="Y258" s="15"/>
    </row>
    <row r="259" spans="1:25" ht="14.25" customHeight="1" x14ac:dyDescent="0.2">
      <c r="A259" s="32"/>
      <c r="B259" s="153"/>
      <c r="C259" s="52" t="s">
        <v>4</v>
      </c>
      <c r="D259" s="49">
        <f>E259+F259+G259+H259+I259+J259+K259+L259++M259+N259+O259</f>
        <v>2941.3490000000002</v>
      </c>
      <c r="E259" s="49">
        <v>475.15100000000001</v>
      </c>
      <c r="F259" s="49">
        <f>F255</f>
        <v>324.30900000000003</v>
      </c>
      <c r="G259" s="49">
        <v>437.81</v>
      </c>
      <c r="H259" s="49">
        <v>618.65899999999999</v>
      </c>
      <c r="I259" s="49">
        <v>528.04</v>
      </c>
      <c r="J259" s="103">
        <v>557.38</v>
      </c>
      <c r="K259" s="49">
        <v>0</v>
      </c>
      <c r="L259" s="49">
        <v>0</v>
      </c>
      <c r="M259" s="49">
        <v>0</v>
      </c>
      <c r="N259" s="49">
        <v>0</v>
      </c>
      <c r="O259" s="49">
        <v>0</v>
      </c>
      <c r="P259" s="22"/>
      <c r="Q259" s="22"/>
      <c r="R259" s="22"/>
      <c r="S259" s="22"/>
      <c r="T259" s="22"/>
      <c r="U259" s="22"/>
      <c r="V259" s="22"/>
      <c r="W259" s="22"/>
      <c r="X259" s="22"/>
      <c r="Y259" s="15"/>
    </row>
    <row r="260" spans="1:25" ht="14.25" customHeight="1" x14ac:dyDescent="0.2">
      <c r="A260" s="32"/>
      <c r="B260" s="154"/>
      <c r="C260" s="52" t="s">
        <v>5</v>
      </c>
      <c r="D260" s="49">
        <f>E260+F260+G260+H260+I260+J260+K260+L260++M260+N260+O260</f>
        <v>0</v>
      </c>
      <c r="E260" s="49">
        <v>0</v>
      </c>
      <c r="F260" s="49">
        <v>0</v>
      </c>
      <c r="G260" s="49">
        <v>0</v>
      </c>
      <c r="H260" s="49">
        <v>0</v>
      </c>
      <c r="I260" s="49">
        <v>0</v>
      </c>
      <c r="J260" s="103">
        <v>0</v>
      </c>
      <c r="K260" s="55">
        <v>0</v>
      </c>
      <c r="L260" s="55">
        <v>0</v>
      </c>
      <c r="M260" s="55">
        <v>0</v>
      </c>
      <c r="N260" s="55">
        <v>0</v>
      </c>
      <c r="O260" s="55">
        <v>0</v>
      </c>
      <c r="P260" s="22"/>
      <c r="Q260" s="22"/>
      <c r="R260" s="22"/>
      <c r="S260" s="22"/>
      <c r="T260" s="22"/>
      <c r="U260" s="22"/>
      <c r="V260" s="22"/>
      <c r="W260" s="22"/>
      <c r="X260" s="22"/>
      <c r="Y260" s="15"/>
    </row>
    <row r="261" spans="1:25" ht="34.5" customHeight="1" x14ac:dyDescent="0.2">
      <c r="A261" s="32"/>
      <c r="B261" s="74" t="s">
        <v>138</v>
      </c>
      <c r="C261" s="52"/>
      <c r="D261" s="48">
        <v>7692.7759999999998</v>
      </c>
      <c r="E261" s="49"/>
      <c r="F261" s="49"/>
      <c r="G261" s="49"/>
      <c r="H261" s="49"/>
      <c r="I261" s="49">
        <v>7692.7759999999998</v>
      </c>
      <c r="J261" s="103">
        <v>0</v>
      </c>
      <c r="K261" s="55"/>
      <c r="L261" s="55"/>
      <c r="M261" s="55"/>
      <c r="N261" s="55"/>
      <c r="O261" s="55"/>
      <c r="P261" s="22"/>
      <c r="Q261" s="22"/>
      <c r="R261" s="22"/>
      <c r="S261" s="22"/>
      <c r="T261" s="22"/>
      <c r="U261" s="22"/>
      <c r="V261" s="22"/>
      <c r="W261" s="22"/>
      <c r="X261" s="22"/>
      <c r="Y261" s="15"/>
    </row>
    <row r="262" spans="1:25" ht="34.5" customHeight="1" x14ac:dyDescent="0.2">
      <c r="A262" s="32"/>
      <c r="B262" s="77" t="s">
        <v>133</v>
      </c>
      <c r="C262" s="52" t="s">
        <v>4</v>
      </c>
      <c r="D262" s="48">
        <v>129.37200000000001</v>
      </c>
      <c r="E262" s="49"/>
      <c r="F262" s="49"/>
      <c r="G262" s="49">
        <v>99.372</v>
      </c>
      <c r="H262" s="49"/>
      <c r="I262" s="49">
        <v>30</v>
      </c>
      <c r="J262" s="103">
        <v>0</v>
      </c>
      <c r="K262" s="55"/>
      <c r="L262" s="55"/>
      <c r="M262" s="55"/>
      <c r="N262" s="55"/>
      <c r="O262" s="55"/>
      <c r="P262" s="22"/>
      <c r="Q262" s="22"/>
      <c r="R262" s="22"/>
      <c r="S262" s="22"/>
      <c r="T262" s="22"/>
      <c r="U262" s="22"/>
      <c r="V262" s="22"/>
      <c r="W262" s="22"/>
      <c r="X262" s="22"/>
      <c r="Y262" s="15"/>
    </row>
    <row r="263" spans="1:25" ht="21.75" customHeight="1" x14ac:dyDescent="0.2">
      <c r="A263" s="32"/>
      <c r="B263" s="156" t="s">
        <v>71</v>
      </c>
      <c r="C263" s="52" t="s">
        <v>2</v>
      </c>
      <c r="D263" s="50">
        <f>E263+F263+G263+H263+I263+J263+K263+L263+M263+N263+O263</f>
        <v>151389.42557999998</v>
      </c>
      <c r="E263" s="50">
        <f>E264+E265</f>
        <v>27390.667000000001</v>
      </c>
      <c r="F263" s="50">
        <f>F84+F140+F150+F200+F229+F257</f>
        <v>15880.187580000002</v>
      </c>
      <c r="G263" s="50">
        <v>20445.3</v>
      </c>
      <c r="H263" s="50">
        <v>25987.9</v>
      </c>
      <c r="I263" s="50">
        <f>I262+I261+I257+I229++I140+I84</f>
        <v>28434.700999999997</v>
      </c>
      <c r="J263" s="105">
        <v>23011.77</v>
      </c>
      <c r="K263" s="50">
        <f>K84+K140+K150+K200+K229+K257</f>
        <v>10238.9</v>
      </c>
      <c r="L263" s="50">
        <f>L84+L140+L150+L200+L229+L257</f>
        <v>0</v>
      </c>
      <c r="M263" s="50">
        <f>M84+M140+M150+M200+M229+M257</f>
        <v>0</v>
      </c>
      <c r="N263" s="50">
        <f>N84+N140+N150+N200+N229+N257</f>
        <v>0</v>
      </c>
      <c r="O263" s="50">
        <f>O84+O140+O150+O200+O229+O257</f>
        <v>0</v>
      </c>
      <c r="P263" s="22"/>
      <c r="Q263" s="22"/>
      <c r="R263" s="22"/>
      <c r="S263" s="22"/>
      <c r="T263" s="22"/>
      <c r="U263" s="22"/>
      <c r="V263" s="22"/>
      <c r="W263" s="22"/>
      <c r="X263" s="22"/>
      <c r="Y263" s="15"/>
    </row>
    <row r="264" spans="1:25" ht="20.25" customHeight="1" x14ac:dyDescent="0.2">
      <c r="A264" s="32"/>
      <c r="B264" s="156"/>
      <c r="C264" s="52" t="s">
        <v>3</v>
      </c>
      <c r="D264" s="54">
        <f>SUM(E264+F264+G264+H264+I264+J264+K264)</f>
        <v>33306.192000000003</v>
      </c>
      <c r="E264" s="54">
        <f>E85+E141+E151+E201+E230</f>
        <v>15000</v>
      </c>
      <c r="F264" s="54">
        <f>F85+F141+F151+F201+F230+F258</f>
        <v>2379.7130000000002</v>
      </c>
      <c r="G264" s="54">
        <f>G258+G141+G85</f>
        <v>3354.8989999999999</v>
      </c>
      <c r="H264" s="54">
        <v>2490.0100000000002</v>
      </c>
      <c r="I264" s="54">
        <v>0</v>
      </c>
      <c r="J264" s="106">
        <v>2889.07</v>
      </c>
      <c r="K264" s="54">
        <f t="shared" ref="K264:O264" si="152">K85+K141+K151+K201+K230</f>
        <v>7192.5</v>
      </c>
      <c r="L264" s="54">
        <f t="shared" si="152"/>
        <v>0</v>
      </c>
      <c r="M264" s="54">
        <f t="shared" si="152"/>
        <v>0</v>
      </c>
      <c r="N264" s="54">
        <f t="shared" si="152"/>
        <v>0</v>
      </c>
      <c r="O264" s="54">
        <f t="shared" si="152"/>
        <v>0</v>
      </c>
      <c r="P264" s="22"/>
      <c r="Q264" s="22"/>
      <c r="R264" s="22"/>
      <c r="S264" s="22"/>
      <c r="T264" s="22"/>
      <c r="U264" s="22"/>
      <c r="V264" s="22"/>
      <c r="W264" s="22"/>
      <c r="X264" s="22"/>
      <c r="Y264" s="15"/>
    </row>
    <row r="265" spans="1:25" ht="22.5" customHeight="1" x14ac:dyDescent="0.2">
      <c r="A265" s="32"/>
      <c r="B265" s="156"/>
      <c r="C265" s="52" t="s">
        <v>4</v>
      </c>
      <c r="D265" s="54">
        <f>E265+F265+G265+H265+I265+J265+K265+L265+M265+N265+O265</f>
        <v>118083.24158</v>
      </c>
      <c r="E265" s="54">
        <f>E86+E142+E152+E202+E231+E259</f>
        <v>12390.667000000001</v>
      </c>
      <c r="F265" s="54">
        <f>F86+F142+F152+F202+F231+F259</f>
        <v>13500.47458</v>
      </c>
      <c r="G265" s="54">
        <v>17090.400000000001</v>
      </c>
      <c r="H265" s="54">
        <v>23497.9</v>
      </c>
      <c r="I265" s="54">
        <v>28434.7</v>
      </c>
      <c r="J265" s="107">
        <v>20122.7</v>
      </c>
      <c r="K265" s="54">
        <f t="shared" ref="K265:O265" si="153">K86+K142+K152+K202+K231+K259</f>
        <v>3046.4</v>
      </c>
      <c r="L265" s="54">
        <f t="shared" si="153"/>
        <v>0</v>
      </c>
      <c r="M265" s="54">
        <f t="shared" si="153"/>
        <v>0</v>
      </c>
      <c r="N265" s="54">
        <f t="shared" si="153"/>
        <v>0</v>
      </c>
      <c r="O265" s="54">
        <f t="shared" si="153"/>
        <v>0</v>
      </c>
      <c r="P265" s="22"/>
      <c r="Q265" s="22"/>
      <c r="R265" s="22"/>
      <c r="S265" s="22"/>
      <c r="T265" s="22"/>
      <c r="U265" s="22"/>
      <c r="V265" s="22"/>
      <c r="W265" s="22"/>
      <c r="X265" s="22"/>
      <c r="Y265" s="15"/>
    </row>
    <row r="266" spans="1:25" ht="18.75" customHeight="1" x14ac:dyDescent="0.2">
      <c r="A266" s="32"/>
      <c r="B266" s="156"/>
      <c r="C266" s="52" t="s">
        <v>5</v>
      </c>
      <c r="D266" s="49">
        <v>0</v>
      </c>
      <c r="E266" s="49">
        <v>0</v>
      </c>
      <c r="F266" s="49">
        <v>0</v>
      </c>
      <c r="G266" s="49">
        <v>0</v>
      </c>
      <c r="H266" s="49">
        <v>0</v>
      </c>
      <c r="I266" s="49">
        <v>0</v>
      </c>
      <c r="J266" s="104">
        <v>0</v>
      </c>
      <c r="K266" s="55">
        <v>0</v>
      </c>
      <c r="L266" s="55">
        <v>0</v>
      </c>
      <c r="M266" s="55">
        <v>0</v>
      </c>
      <c r="N266" s="55">
        <v>0</v>
      </c>
      <c r="O266" s="55">
        <v>0</v>
      </c>
      <c r="P266" s="22"/>
      <c r="Q266" s="22"/>
      <c r="R266" s="22"/>
      <c r="S266" s="22"/>
      <c r="T266" s="22"/>
      <c r="U266" s="22"/>
      <c r="V266" s="22"/>
      <c r="W266" s="22"/>
      <c r="X266" s="22"/>
      <c r="Y266" s="15"/>
    </row>
    <row r="267" spans="1:25" x14ac:dyDescent="0.2">
      <c r="A267" s="67"/>
      <c r="B267" s="16"/>
      <c r="C267" s="17"/>
      <c r="D267" s="17"/>
      <c r="E267" s="82"/>
      <c r="F267" s="82"/>
      <c r="G267" s="82"/>
      <c r="H267" s="82"/>
      <c r="I267" s="82"/>
      <c r="J267" s="82"/>
      <c r="K267" s="68"/>
      <c r="L267" s="69"/>
      <c r="M267" s="69"/>
      <c r="N267" s="69"/>
      <c r="O267" s="69"/>
    </row>
    <row r="268" spans="1:25" x14ac:dyDescent="0.2">
      <c r="A268" s="67"/>
      <c r="B268" s="16"/>
      <c r="C268" s="17"/>
      <c r="D268" s="17"/>
      <c r="E268" s="82"/>
      <c r="F268" s="82"/>
      <c r="G268" s="82"/>
      <c r="H268" s="82"/>
      <c r="I268" s="82"/>
      <c r="J268" s="82"/>
      <c r="K268" s="15"/>
    </row>
    <row r="269" spans="1:25" x14ac:dyDescent="0.2">
      <c r="A269" s="67"/>
      <c r="B269" s="16"/>
      <c r="C269" s="17"/>
      <c r="D269" s="17"/>
      <c r="E269" s="82"/>
      <c r="F269" s="82"/>
      <c r="G269" s="82"/>
      <c r="H269" s="82"/>
      <c r="I269" s="82"/>
      <c r="J269" s="82"/>
      <c r="K269" s="15"/>
    </row>
    <row r="270" spans="1:25" x14ac:dyDescent="0.2">
      <c r="A270" s="67"/>
      <c r="B270" s="16"/>
      <c r="C270" s="17"/>
      <c r="D270" s="17"/>
      <c r="E270" s="82"/>
      <c r="F270" s="82"/>
      <c r="G270" s="82"/>
      <c r="H270" s="82"/>
      <c r="I270" s="82"/>
      <c r="J270" s="82"/>
      <c r="K270" s="15"/>
    </row>
    <row r="271" spans="1:25" x14ac:dyDescent="0.2">
      <c r="A271" s="67"/>
      <c r="B271" s="16"/>
      <c r="C271" s="17"/>
      <c r="D271" s="17"/>
      <c r="E271" s="82"/>
      <c r="F271" s="82"/>
      <c r="G271" s="82"/>
      <c r="H271" s="82"/>
      <c r="I271" s="82"/>
      <c r="J271" s="82"/>
      <c r="K271" s="15"/>
    </row>
    <row r="272" spans="1:25" x14ac:dyDescent="0.2">
      <c r="A272" s="67"/>
      <c r="B272" s="16"/>
      <c r="C272" s="17"/>
      <c r="D272" s="17"/>
      <c r="E272" s="82"/>
      <c r="F272" s="82"/>
      <c r="G272" s="82"/>
      <c r="H272" s="82"/>
      <c r="I272" s="82"/>
      <c r="J272" s="82"/>
      <c r="K272" s="15"/>
    </row>
    <row r="273" spans="1:11" x14ac:dyDescent="0.2">
      <c r="A273" s="67"/>
      <c r="B273" s="16"/>
      <c r="C273" s="17"/>
      <c r="D273" s="17"/>
      <c r="E273" s="82"/>
      <c r="F273" s="82"/>
      <c r="G273" s="82"/>
      <c r="H273" s="82"/>
      <c r="I273" s="82"/>
      <c r="J273" s="82"/>
      <c r="K273" s="15"/>
    </row>
    <row r="274" spans="1:11" x14ac:dyDescent="0.2">
      <c r="A274" s="67"/>
      <c r="B274" s="16"/>
      <c r="C274" s="17"/>
      <c r="D274" s="17"/>
      <c r="E274" s="82"/>
      <c r="F274" s="82"/>
      <c r="G274" s="82"/>
      <c r="H274" s="82"/>
      <c r="I274" s="82"/>
      <c r="J274" s="82"/>
      <c r="K274" s="15"/>
    </row>
    <row r="275" spans="1:11" x14ac:dyDescent="0.2">
      <c r="A275" s="67"/>
      <c r="B275" s="16"/>
      <c r="C275" s="17"/>
      <c r="D275" s="17"/>
      <c r="E275" s="82"/>
      <c r="F275" s="82"/>
      <c r="G275" s="82"/>
      <c r="H275" s="82"/>
      <c r="I275" s="82"/>
      <c r="J275" s="82"/>
      <c r="K275" s="15"/>
    </row>
    <row r="276" spans="1:11" x14ac:dyDescent="0.2">
      <c r="A276" s="67"/>
      <c r="B276" s="16"/>
      <c r="C276" s="17"/>
      <c r="D276" s="17"/>
      <c r="E276" s="82"/>
      <c r="F276" s="82"/>
      <c r="G276" s="82"/>
      <c r="H276" s="82"/>
      <c r="I276" s="82"/>
      <c r="J276" s="82"/>
      <c r="K276" s="15"/>
    </row>
    <row r="277" spans="1:11" x14ac:dyDescent="0.2">
      <c r="A277" s="67"/>
      <c r="B277" s="16"/>
      <c r="C277" s="17"/>
      <c r="D277" s="17"/>
      <c r="E277" s="82"/>
      <c r="F277" s="82"/>
      <c r="G277" s="82"/>
      <c r="H277" s="82"/>
      <c r="I277" s="82"/>
      <c r="J277" s="82"/>
      <c r="K277" s="15"/>
    </row>
    <row r="278" spans="1:11" x14ac:dyDescent="0.2">
      <c r="A278" s="67"/>
      <c r="B278" s="16"/>
      <c r="C278" s="17"/>
      <c r="D278" s="17"/>
      <c r="E278" s="82"/>
      <c r="F278" s="82"/>
      <c r="G278" s="82"/>
      <c r="H278" s="82"/>
      <c r="I278" s="82"/>
      <c r="J278" s="82"/>
      <c r="K278" s="15"/>
    </row>
    <row r="279" spans="1:11" x14ac:dyDescent="0.2">
      <c r="A279" s="67"/>
      <c r="B279" s="16"/>
      <c r="C279" s="17"/>
      <c r="D279" s="17"/>
      <c r="E279" s="82"/>
      <c r="F279" s="82"/>
      <c r="G279" s="82"/>
      <c r="H279" s="82"/>
      <c r="I279" s="82"/>
      <c r="J279" s="82"/>
      <c r="K279" s="15"/>
    </row>
    <row r="280" spans="1:11" x14ac:dyDescent="0.2">
      <c r="A280" s="67"/>
      <c r="B280" s="16"/>
      <c r="C280" s="17"/>
      <c r="D280" s="17"/>
      <c r="E280" s="82"/>
      <c r="F280" s="82"/>
      <c r="G280" s="82"/>
      <c r="H280" s="82"/>
      <c r="I280" s="82"/>
      <c r="J280" s="82"/>
      <c r="K280" s="15"/>
    </row>
    <row r="281" spans="1:11" x14ac:dyDescent="0.2">
      <c r="A281" s="67"/>
      <c r="B281" s="16"/>
      <c r="C281" s="17"/>
      <c r="D281" s="17"/>
      <c r="E281" s="82"/>
      <c r="F281" s="82"/>
      <c r="G281" s="82"/>
      <c r="H281" s="82"/>
      <c r="I281" s="82"/>
      <c r="J281" s="82"/>
      <c r="K281" s="15"/>
    </row>
    <row r="282" spans="1:11" x14ac:dyDescent="0.2">
      <c r="A282" s="67"/>
      <c r="B282" s="16"/>
      <c r="C282" s="17"/>
      <c r="D282" s="17"/>
      <c r="E282" s="82"/>
      <c r="F282" s="82"/>
      <c r="G282" s="82"/>
      <c r="H282" s="82"/>
      <c r="I282" s="82"/>
      <c r="J282" s="82"/>
      <c r="K282" s="15"/>
    </row>
    <row r="283" spans="1:11" x14ac:dyDescent="0.2">
      <c r="A283" s="67"/>
      <c r="B283" s="16"/>
      <c r="C283" s="17"/>
      <c r="D283" s="17"/>
      <c r="E283" s="82"/>
      <c r="F283" s="82"/>
      <c r="G283" s="82"/>
      <c r="H283" s="82"/>
      <c r="I283" s="82"/>
      <c r="J283" s="82"/>
      <c r="K283" s="15"/>
    </row>
    <row r="284" spans="1:11" x14ac:dyDescent="0.2">
      <c r="A284" s="67"/>
      <c r="B284" s="16"/>
      <c r="C284" s="17"/>
      <c r="D284" s="17"/>
      <c r="E284" s="82"/>
      <c r="F284" s="82"/>
      <c r="G284" s="82"/>
      <c r="H284" s="82"/>
      <c r="I284" s="82"/>
      <c r="J284" s="82"/>
      <c r="K284" s="15"/>
    </row>
    <row r="285" spans="1:11" x14ac:dyDescent="0.2">
      <c r="A285" s="67"/>
      <c r="B285" s="16"/>
      <c r="C285" s="17"/>
      <c r="D285" s="17"/>
      <c r="E285" s="82"/>
      <c r="F285" s="82"/>
      <c r="G285" s="82"/>
      <c r="H285" s="82"/>
      <c r="I285" s="82"/>
      <c r="J285" s="82"/>
      <c r="K285" s="15"/>
    </row>
    <row r="286" spans="1:11" x14ac:dyDescent="0.2">
      <c r="A286" s="67"/>
      <c r="B286" s="16"/>
      <c r="C286" s="17"/>
      <c r="D286" s="17"/>
      <c r="E286" s="82"/>
      <c r="F286" s="82"/>
      <c r="G286" s="82"/>
      <c r="H286" s="82"/>
      <c r="I286" s="82"/>
      <c r="J286" s="82"/>
      <c r="K286" s="15"/>
    </row>
    <row r="287" spans="1:11" x14ac:dyDescent="0.2">
      <c r="A287" s="67"/>
      <c r="B287" s="16"/>
      <c r="C287" s="17"/>
      <c r="D287" s="17"/>
      <c r="E287" s="82"/>
      <c r="F287" s="82"/>
      <c r="G287" s="82"/>
      <c r="H287" s="82"/>
      <c r="I287" s="82"/>
      <c r="J287" s="82"/>
      <c r="K287" s="15"/>
    </row>
    <row r="288" spans="1:11" x14ac:dyDescent="0.2">
      <c r="A288" s="67"/>
      <c r="B288" s="16"/>
      <c r="C288" s="17"/>
      <c r="D288" s="17"/>
      <c r="E288" s="82"/>
      <c r="F288" s="82"/>
      <c r="G288" s="82"/>
      <c r="H288" s="82"/>
      <c r="I288" s="82"/>
      <c r="J288" s="82"/>
      <c r="K288" s="15"/>
    </row>
    <row r="289" spans="1:11" x14ac:dyDescent="0.2">
      <c r="A289" s="67"/>
      <c r="B289" s="16"/>
      <c r="C289" s="17"/>
      <c r="D289" s="17"/>
      <c r="E289" s="82"/>
      <c r="F289" s="82"/>
      <c r="G289" s="82"/>
      <c r="H289" s="82"/>
      <c r="I289" s="82"/>
      <c r="J289" s="82"/>
      <c r="K289" s="15"/>
    </row>
    <row r="290" spans="1:11" x14ac:dyDescent="0.2">
      <c r="A290" s="67"/>
      <c r="B290" s="16"/>
      <c r="C290" s="17"/>
      <c r="D290" s="17"/>
      <c r="E290" s="82"/>
      <c r="F290" s="82"/>
      <c r="G290" s="82"/>
      <c r="H290" s="82"/>
      <c r="I290" s="82"/>
      <c r="J290" s="82"/>
      <c r="K290" s="15"/>
    </row>
    <row r="291" spans="1:11" x14ac:dyDescent="0.2">
      <c r="A291" s="67"/>
      <c r="B291" s="16"/>
      <c r="C291" s="17"/>
      <c r="D291" s="17"/>
      <c r="E291" s="82"/>
      <c r="F291" s="82"/>
      <c r="G291" s="82"/>
      <c r="H291" s="82"/>
      <c r="I291" s="82"/>
      <c r="J291" s="82"/>
      <c r="K291" s="15"/>
    </row>
    <row r="292" spans="1:11" x14ac:dyDescent="0.2">
      <c r="A292" s="67"/>
      <c r="B292" s="16"/>
      <c r="C292" s="17"/>
      <c r="D292" s="17"/>
      <c r="E292" s="82"/>
      <c r="F292" s="82"/>
      <c r="G292" s="82"/>
      <c r="H292" s="82"/>
      <c r="I292" s="82"/>
      <c r="J292" s="82"/>
      <c r="K292" s="15"/>
    </row>
    <row r="293" spans="1:11" x14ac:dyDescent="0.2">
      <c r="A293" s="67"/>
      <c r="B293" s="16"/>
      <c r="C293" s="17"/>
      <c r="D293" s="17"/>
      <c r="E293" s="82"/>
      <c r="F293" s="82"/>
      <c r="G293" s="82"/>
      <c r="H293" s="82"/>
      <c r="I293" s="82"/>
      <c r="J293" s="82"/>
      <c r="K293" s="15"/>
    </row>
    <row r="294" spans="1:11" x14ac:dyDescent="0.2">
      <c r="A294" s="67"/>
      <c r="B294" s="16"/>
      <c r="C294" s="17"/>
      <c r="D294" s="17"/>
      <c r="E294" s="82"/>
      <c r="F294" s="82"/>
      <c r="G294" s="82"/>
      <c r="H294" s="82"/>
      <c r="I294" s="82"/>
      <c r="J294" s="82"/>
      <c r="K294" s="15"/>
    </row>
    <row r="295" spans="1:11" x14ac:dyDescent="0.2">
      <c r="A295" s="67"/>
      <c r="B295" s="16"/>
      <c r="C295" s="17"/>
      <c r="D295" s="17"/>
      <c r="E295" s="82"/>
      <c r="F295" s="82"/>
      <c r="G295" s="82"/>
      <c r="H295" s="82"/>
      <c r="I295" s="82"/>
      <c r="J295" s="82"/>
      <c r="K295" s="15"/>
    </row>
    <row r="296" spans="1:11" x14ac:dyDescent="0.2">
      <c r="A296" s="67"/>
      <c r="B296" s="16"/>
      <c r="C296" s="17"/>
      <c r="D296" s="17"/>
      <c r="E296" s="82"/>
      <c r="F296" s="82"/>
      <c r="G296" s="82"/>
      <c r="H296" s="82"/>
      <c r="I296" s="82"/>
      <c r="J296" s="82"/>
      <c r="K296" s="15"/>
    </row>
    <row r="297" spans="1:11" x14ac:dyDescent="0.2">
      <c r="A297" s="67"/>
      <c r="B297" s="16"/>
      <c r="C297" s="17"/>
      <c r="D297" s="17"/>
      <c r="E297" s="82"/>
      <c r="F297" s="82"/>
      <c r="G297" s="82"/>
      <c r="H297" s="82"/>
      <c r="I297" s="82"/>
      <c r="J297" s="82"/>
      <c r="K297" s="15"/>
    </row>
    <row r="298" spans="1:11" x14ac:dyDescent="0.2">
      <c r="A298" s="67"/>
      <c r="B298" s="16"/>
      <c r="C298" s="17"/>
      <c r="D298" s="17"/>
      <c r="E298" s="82"/>
      <c r="F298" s="82"/>
      <c r="G298" s="82"/>
      <c r="H298" s="82"/>
      <c r="I298" s="82"/>
      <c r="J298" s="82"/>
      <c r="K298" s="15"/>
    </row>
    <row r="299" spans="1:11" x14ac:dyDescent="0.2">
      <c r="A299" s="67"/>
      <c r="B299" s="16"/>
      <c r="C299" s="17"/>
      <c r="D299" s="17"/>
      <c r="E299" s="82"/>
      <c r="F299" s="82"/>
      <c r="G299" s="82"/>
      <c r="H299" s="82"/>
      <c r="I299" s="82"/>
      <c r="J299" s="82"/>
      <c r="K299" s="15"/>
    </row>
    <row r="300" spans="1:11" x14ac:dyDescent="0.2">
      <c r="A300" s="67"/>
      <c r="B300" s="16"/>
      <c r="C300" s="17"/>
      <c r="D300" s="17"/>
      <c r="E300" s="82"/>
      <c r="F300" s="82"/>
      <c r="G300" s="82"/>
      <c r="H300" s="82"/>
      <c r="I300" s="82"/>
      <c r="J300" s="82"/>
      <c r="K300" s="15"/>
    </row>
    <row r="301" spans="1:11" x14ac:dyDescent="0.2">
      <c r="A301" s="67"/>
      <c r="B301" s="16"/>
      <c r="C301" s="17"/>
      <c r="D301" s="17"/>
      <c r="E301" s="82"/>
      <c r="F301" s="82"/>
      <c r="G301" s="82"/>
      <c r="H301" s="82"/>
      <c r="I301" s="82"/>
      <c r="J301" s="82"/>
      <c r="K301" s="15"/>
    </row>
    <row r="302" spans="1:11" x14ac:dyDescent="0.2">
      <c r="A302" s="67"/>
      <c r="B302" s="16"/>
      <c r="C302" s="17"/>
      <c r="D302" s="17"/>
      <c r="E302" s="82"/>
      <c r="F302" s="82"/>
      <c r="G302" s="82"/>
      <c r="H302" s="82"/>
      <c r="I302" s="82"/>
      <c r="J302" s="82"/>
      <c r="K302" s="15"/>
    </row>
    <row r="303" spans="1:11" x14ac:dyDescent="0.2">
      <c r="A303" s="67"/>
      <c r="B303" s="16"/>
      <c r="C303" s="17"/>
      <c r="D303" s="17"/>
      <c r="E303" s="82"/>
      <c r="F303" s="82"/>
      <c r="G303" s="82"/>
      <c r="H303" s="82"/>
      <c r="I303" s="82"/>
      <c r="J303" s="82"/>
      <c r="K303" s="15"/>
    </row>
    <row r="304" spans="1:11" x14ac:dyDescent="0.2">
      <c r="A304" s="67"/>
      <c r="B304" s="16"/>
      <c r="C304" s="17"/>
      <c r="D304" s="17"/>
      <c r="E304" s="82"/>
      <c r="F304" s="82"/>
      <c r="G304" s="82"/>
      <c r="H304" s="82"/>
      <c r="I304" s="82"/>
      <c r="J304" s="82"/>
      <c r="K304" s="15"/>
    </row>
    <row r="305" spans="1:11" x14ac:dyDescent="0.2">
      <c r="A305" s="67"/>
      <c r="B305" s="16"/>
      <c r="C305" s="17"/>
      <c r="D305" s="17"/>
      <c r="E305" s="82"/>
      <c r="F305" s="82"/>
      <c r="G305" s="82"/>
      <c r="H305" s="82"/>
      <c r="I305" s="82"/>
      <c r="J305" s="82"/>
      <c r="K305" s="15"/>
    </row>
    <row r="306" spans="1:11" x14ac:dyDescent="0.2">
      <c r="A306" s="67"/>
      <c r="B306" s="16"/>
      <c r="C306" s="17"/>
      <c r="D306" s="17"/>
      <c r="E306" s="82"/>
      <c r="F306" s="82"/>
      <c r="G306" s="82"/>
      <c r="H306" s="82"/>
      <c r="I306" s="82"/>
      <c r="J306" s="82"/>
      <c r="K306" s="15"/>
    </row>
    <row r="307" spans="1:11" x14ac:dyDescent="0.2">
      <c r="A307" s="67"/>
      <c r="B307" s="16"/>
      <c r="C307" s="17"/>
      <c r="D307" s="17"/>
      <c r="E307" s="82"/>
      <c r="F307" s="82"/>
      <c r="G307" s="82"/>
      <c r="H307" s="82"/>
      <c r="I307" s="82"/>
      <c r="J307" s="82"/>
      <c r="K307" s="15"/>
    </row>
    <row r="308" spans="1:11" x14ac:dyDescent="0.2">
      <c r="A308" s="67"/>
      <c r="B308" s="16"/>
      <c r="C308" s="17"/>
      <c r="D308" s="17"/>
      <c r="E308" s="82"/>
      <c r="F308" s="82"/>
      <c r="G308" s="82"/>
      <c r="H308" s="82"/>
      <c r="I308" s="82"/>
      <c r="J308" s="82"/>
      <c r="K308" s="15"/>
    </row>
    <row r="309" spans="1:11" x14ac:dyDescent="0.2">
      <c r="A309" s="67"/>
      <c r="B309" s="16"/>
      <c r="C309" s="17"/>
      <c r="D309" s="17"/>
      <c r="E309" s="82"/>
      <c r="F309" s="82"/>
      <c r="G309" s="82"/>
      <c r="H309" s="82"/>
      <c r="I309" s="82"/>
      <c r="J309" s="82"/>
      <c r="K309" s="15"/>
    </row>
    <row r="310" spans="1:11" x14ac:dyDescent="0.2">
      <c r="A310" s="67"/>
      <c r="B310" s="16"/>
      <c r="C310" s="17"/>
      <c r="D310" s="17"/>
      <c r="E310" s="82"/>
      <c r="F310" s="82"/>
      <c r="G310" s="82"/>
      <c r="H310" s="82"/>
      <c r="I310" s="82"/>
      <c r="J310" s="82"/>
      <c r="K310" s="15"/>
    </row>
    <row r="311" spans="1:11" x14ac:dyDescent="0.2">
      <c r="A311" s="67"/>
      <c r="B311" s="16"/>
      <c r="C311" s="17"/>
      <c r="D311" s="17"/>
      <c r="E311" s="82"/>
      <c r="F311" s="82"/>
      <c r="G311" s="82"/>
      <c r="H311" s="82"/>
      <c r="I311" s="82"/>
      <c r="J311" s="82"/>
      <c r="K311" s="15"/>
    </row>
    <row r="312" spans="1:11" x14ac:dyDescent="0.2">
      <c r="A312" s="67"/>
      <c r="B312" s="16"/>
      <c r="C312" s="17"/>
      <c r="D312" s="17"/>
      <c r="E312" s="82"/>
      <c r="F312" s="82"/>
      <c r="G312" s="82"/>
      <c r="H312" s="82"/>
      <c r="I312" s="82"/>
      <c r="J312" s="82"/>
      <c r="K312" s="15"/>
    </row>
    <row r="313" spans="1:11" x14ac:dyDescent="0.2">
      <c r="A313" s="67"/>
      <c r="B313" s="16"/>
      <c r="C313" s="17"/>
      <c r="D313" s="17"/>
      <c r="E313" s="82"/>
      <c r="F313" s="82"/>
      <c r="G313" s="82"/>
      <c r="H313" s="82"/>
      <c r="I313" s="82"/>
      <c r="J313" s="82"/>
      <c r="K313" s="15"/>
    </row>
    <row r="314" spans="1:11" x14ac:dyDescent="0.2">
      <c r="A314" s="67"/>
      <c r="B314" s="16"/>
      <c r="C314" s="17"/>
      <c r="D314" s="17"/>
      <c r="E314" s="82"/>
      <c r="F314" s="82"/>
      <c r="G314" s="82"/>
      <c r="H314" s="82"/>
      <c r="I314" s="82"/>
      <c r="J314" s="82"/>
      <c r="K314" s="15"/>
    </row>
    <row r="315" spans="1:11" x14ac:dyDescent="0.2">
      <c r="A315" s="67"/>
      <c r="B315" s="16"/>
      <c r="C315" s="17"/>
      <c r="D315" s="17"/>
      <c r="E315" s="82"/>
      <c r="F315" s="82"/>
      <c r="G315" s="82"/>
      <c r="H315" s="82"/>
      <c r="I315" s="82"/>
      <c r="J315" s="82"/>
      <c r="K315" s="15"/>
    </row>
    <row r="316" spans="1:11" x14ac:dyDescent="0.2">
      <c r="A316" s="67"/>
      <c r="B316" s="16"/>
      <c r="C316" s="17"/>
      <c r="D316" s="17"/>
      <c r="E316" s="82"/>
      <c r="F316" s="82"/>
      <c r="G316" s="82"/>
      <c r="H316" s="82"/>
      <c r="I316" s="82"/>
      <c r="J316" s="82"/>
      <c r="K316" s="15"/>
    </row>
    <row r="317" spans="1:11" x14ac:dyDescent="0.2">
      <c r="A317" s="67"/>
      <c r="B317" s="16"/>
      <c r="C317" s="17"/>
      <c r="D317" s="17"/>
      <c r="E317" s="82"/>
      <c r="F317" s="82"/>
      <c r="G317" s="82"/>
      <c r="H317" s="82"/>
      <c r="I317" s="82"/>
      <c r="J317" s="82"/>
      <c r="K317" s="15"/>
    </row>
    <row r="318" spans="1:11" x14ac:dyDescent="0.2">
      <c r="A318" s="67"/>
      <c r="B318" s="16"/>
      <c r="C318" s="17"/>
      <c r="D318" s="17"/>
      <c r="E318" s="82"/>
      <c r="F318" s="82"/>
      <c r="G318" s="82"/>
      <c r="H318" s="82"/>
      <c r="I318" s="82"/>
      <c r="J318" s="82"/>
      <c r="K318" s="15"/>
    </row>
    <row r="319" spans="1:11" x14ac:dyDescent="0.2">
      <c r="A319" s="67"/>
      <c r="B319" s="16"/>
      <c r="C319" s="17"/>
      <c r="D319" s="17"/>
      <c r="E319" s="82"/>
      <c r="F319" s="82"/>
      <c r="G319" s="82"/>
      <c r="H319" s="82"/>
      <c r="I319" s="82"/>
      <c r="J319" s="82"/>
      <c r="K319" s="15"/>
    </row>
    <row r="320" spans="1:11" x14ac:dyDescent="0.2">
      <c r="A320" s="67"/>
      <c r="B320" s="16"/>
      <c r="C320" s="17"/>
      <c r="D320" s="17"/>
      <c r="E320" s="82"/>
      <c r="F320" s="82"/>
      <c r="G320" s="82"/>
      <c r="H320" s="82"/>
      <c r="I320" s="82"/>
      <c r="J320" s="82"/>
      <c r="K320" s="15"/>
    </row>
    <row r="321" spans="1:11" x14ac:dyDescent="0.2">
      <c r="A321" s="67"/>
      <c r="B321" s="16"/>
      <c r="C321" s="17"/>
      <c r="D321" s="17"/>
      <c r="E321" s="82"/>
      <c r="F321" s="82"/>
      <c r="G321" s="82"/>
      <c r="H321" s="82"/>
      <c r="I321" s="82"/>
      <c r="J321" s="82"/>
      <c r="K321" s="15"/>
    </row>
    <row r="322" spans="1:11" x14ac:dyDescent="0.2">
      <c r="A322" s="67"/>
      <c r="B322" s="16"/>
      <c r="C322" s="17"/>
      <c r="D322" s="17"/>
      <c r="E322" s="82"/>
      <c r="F322" s="82"/>
      <c r="G322" s="82"/>
      <c r="H322" s="82"/>
      <c r="I322" s="82"/>
      <c r="J322" s="82"/>
      <c r="K322" s="15"/>
    </row>
    <row r="323" spans="1:11" x14ac:dyDescent="0.2">
      <c r="A323" s="67"/>
      <c r="B323" s="16"/>
      <c r="C323" s="17"/>
      <c r="D323" s="17"/>
      <c r="E323" s="82"/>
      <c r="F323" s="82"/>
      <c r="G323" s="82"/>
      <c r="H323" s="82"/>
      <c r="I323" s="82"/>
      <c r="J323" s="82"/>
      <c r="K323" s="15"/>
    </row>
    <row r="324" spans="1:11" x14ac:dyDescent="0.2">
      <c r="A324" s="67"/>
      <c r="B324" s="16"/>
      <c r="C324" s="17"/>
      <c r="D324" s="17"/>
      <c r="E324" s="82"/>
      <c r="F324" s="82"/>
      <c r="G324" s="82"/>
      <c r="H324" s="82"/>
      <c r="I324" s="82"/>
      <c r="J324" s="82"/>
      <c r="K324" s="15"/>
    </row>
    <row r="325" spans="1:11" x14ac:dyDescent="0.2">
      <c r="A325" s="67"/>
      <c r="B325" s="16"/>
      <c r="C325" s="17"/>
      <c r="D325" s="17"/>
      <c r="E325" s="82"/>
      <c r="F325" s="82"/>
      <c r="G325" s="82"/>
      <c r="H325" s="82"/>
      <c r="I325" s="82"/>
      <c r="J325" s="82"/>
      <c r="K325" s="15"/>
    </row>
    <row r="326" spans="1:11" x14ac:dyDescent="0.2">
      <c r="A326" s="67"/>
      <c r="B326" s="16"/>
      <c r="C326" s="17"/>
      <c r="D326" s="17"/>
      <c r="E326" s="82"/>
      <c r="F326" s="82"/>
      <c r="G326" s="82"/>
      <c r="H326" s="82"/>
      <c r="I326" s="82"/>
      <c r="J326" s="82"/>
      <c r="K326" s="15"/>
    </row>
    <row r="327" spans="1:11" x14ac:dyDescent="0.2">
      <c r="A327" s="67"/>
      <c r="B327" s="16"/>
      <c r="C327" s="17"/>
      <c r="D327" s="17"/>
      <c r="E327" s="82"/>
      <c r="F327" s="82"/>
      <c r="G327" s="82"/>
      <c r="H327" s="82"/>
      <c r="I327" s="82"/>
      <c r="J327" s="82"/>
      <c r="K327" s="15"/>
    </row>
    <row r="328" spans="1:11" x14ac:dyDescent="0.2">
      <c r="A328" s="67"/>
      <c r="B328" s="16"/>
      <c r="C328" s="17"/>
      <c r="D328" s="17"/>
      <c r="E328" s="82"/>
      <c r="F328" s="82"/>
      <c r="G328" s="82"/>
      <c r="H328" s="82"/>
      <c r="I328" s="82"/>
      <c r="J328" s="82"/>
      <c r="K328" s="15"/>
    </row>
    <row r="329" spans="1:11" x14ac:dyDescent="0.2">
      <c r="A329" s="67"/>
      <c r="B329" s="16"/>
      <c r="C329" s="17"/>
      <c r="D329" s="17"/>
      <c r="E329" s="82"/>
      <c r="F329" s="82"/>
      <c r="G329" s="82"/>
      <c r="H329" s="82"/>
      <c r="I329" s="82"/>
      <c r="J329" s="82"/>
      <c r="K329" s="15"/>
    </row>
    <row r="330" spans="1:11" x14ac:dyDescent="0.2">
      <c r="A330" s="67"/>
      <c r="B330" s="16"/>
      <c r="C330" s="17"/>
      <c r="D330" s="17"/>
      <c r="E330" s="82"/>
      <c r="F330" s="82"/>
      <c r="G330" s="82"/>
      <c r="H330" s="82"/>
      <c r="I330" s="82"/>
      <c r="J330" s="82"/>
      <c r="K330" s="15"/>
    </row>
    <row r="331" spans="1:11" x14ac:dyDescent="0.2">
      <c r="A331" s="67"/>
      <c r="B331" s="16"/>
      <c r="C331" s="17"/>
      <c r="D331" s="17"/>
      <c r="E331" s="82"/>
      <c r="F331" s="82"/>
      <c r="G331" s="82"/>
      <c r="H331" s="82"/>
      <c r="I331" s="82"/>
      <c r="J331" s="82"/>
      <c r="K331" s="15"/>
    </row>
    <row r="332" spans="1:11" x14ac:dyDescent="0.2">
      <c r="A332" s="67"/>
      <c r="B332" s="16"/>
      <c r="C332" s="17"/>
      <c r="D332" s="17"/>
      <c r="E332" s="82"/>
      <c r="F332" s="82"/>
      <c r="G332" s="82"/>
      <c r="H332" s="82"/>
      <c r="I332" s="82"/>
      <c r="J332" s="82"/>
      <c r="K332" s="15"/>
    </row>
    <row r="333" spans="1:11" x14ac:dyDescent="0.2">
      <c r="A333" s="67"/>
      <c r="B333" s="16"/>
      <c r="C333" s="17"/>
      <c r="D333" s="17"/>
      <c r="E333" s="82"/>
      <c r="F333" s="82"/>
      <c r="G333" s="82"/>
      <c r="H333" s="82"/>
      <c r="I333" s="82"/>
      <c r="J333" s="82"/>
      <c r="K333" s="15"/>
    </row>
    <row r="334" spans="1:11" x14ac:dyDescent="0.2">
      <c r="A334" s="67"/>
      <c r="B334" s="16"/>
      <c r="C334" s="17"/>
      <c r="D334" s="17"/>
      <c r="E334" s="82"/>
      <c r="F334" s="82"/>
      <c r="G334" s="82"/>
      <c r="H334" s="82"/>
      <c r="I334" s="82"/>
      <c r="J334" s="82"/>
      <c r="K334" s="15"/>
    </row>
    <row r="335" spans="1:11" x14ac:dyDescent="0.2">
      <c r="A335" s="67"/>
      <c r="B335" s="16"/>
      <c r="C335" s="17"/>
      <c r="D335" s="17"/>
      <c r="E335" s="82"/>
      <c r="F335" s="82"/>
      <c r="G335" s="82"/>
      <c r="H335" s="82"/>
      <c r="I335" s="82"/>
      <c r="J335" s="82"/>
      <c r="K335" s="15"/>
    </row>
    <row r="336" spans="1:11" x14ac:dyDescent="0.2">
      <c r="A336" s="67"/>
      <c r="B336" s="16"/>
      <c r="C336" s="17"/>
      <c r="D336" s="17"/>
      <c r="E336" s="82"/>
      <c r="F336" s="82"/>
      <c r="G336" s="82"/>
      <c r="H336" s="82"/>
      <c r="I336" s="82"/>
      <c r="J336" s="82"/>
      <c r="K336" s="15"/>
    </row>
    <row r="337" spans="1:11" x14ac:dyDescent="0.2">
      <c r="A337" s="67"/>
      <c r="B337" s="16"/>
      <c r="C337" s="17"/>
      <c r="D337" s="17"/>
      <c r="E337" s="82"/>
      <c r="F337" s="82"/>
      <c r="G337" s="82"/>
      <c r="H337" s="82"/>
      <c r="I337" s="82"/>
      <c r="J337" s="82"/>
      <c r="K337" s="15"/>
    </row>
    <row r="338" spans="1:11" x14ac:dyDescent="0.2">
      <c r="A338" s="67"/>
      <c r="B338" s="16"/>
      <c r="C338" s="17"/>
      <c r="D338" s="17"/>
      <c r="E338" s="82"/>
      <c r="F338" s="82"/>
      <c r="G338" s="82"/>
      <c r="H338" s="82"/>
      <c r="I338" s="82"/>
      <c r="J338" s="82"/>
      <c r="K338" s="15"/>
    </row>
    <row r="339" spans="1:11" x14ac:dyDescent="0.2">
      <c r="A339" s="67"/>
      <c r="B339" s="16"/>
      <c r="C339" s="17"/>
      <c r="D339" s="17"/>
      <c r="E339" s="82"/>
      <c r="F339" s="82"/>
      <c r="G339" s="82"/>
      <c r="H339" s="82"/>
      <c r="I339" s="82"/>
      <c r="J339" s="82"/>
      <c r="K339" s="15"/>
    </row>
    <row r="340" spans="1:11" x14ac:dyDescent="0.2">
      <c r="A340" s="67"/>
      <c r="B340" s="16"/>
      <c r="C340" s="17"/>
      <c r="D340" s="17"/>
      <c r="E340" s="82"/>
      <c r="F340" s="82"/>
      <c r="G340" s="82"/>
      <c r="H340" s="82"/>
      <c r="I340" s="82"/>
      <c r="J340" s="82"/>
      <c r="K340" s="15"/>
    </row>
    <row r="341" spans="1:11" x14ac:dyDescent="0.2">
      <c r="A341" s="67"/>
      <c r="B341" s="16"/>
      <c r="C341" s="17"/>
      <c r="D341" s="17"/>
      <c r="E341" s="82"/>
      <c r="F341" s="82"/>
      <c r="G341" s="82"/>
      <c r="H341" s="82"/>
      <c r="I341" s="82"/>
      <c r="J341" s="82"/>
      <c r="K341" s="15"/>
    </row>
    <row r="342" spans="1:11" x14ac:dyDescent="0.2">
      <c r="A342" s="67"/>
      <c r="B342" s="16"/>
      <c r="C342" s="17"/>
      <c r="D342" s="17"/>
      <c r="E342" s="82"/>
      <c r="F342" s="82"/>
      <c r="G342" s="82"/>
      <c r="H342" s="82"/>
      <c r="I342" s="82"/>
      <c r="J342" s="82"/>
      <c r="K342" s="15"/>
    </row>
    <row r="343" spans="1:11" x14ac:dyDescent="0.2">
      <c r="A343" s="67"/>
      <c r="B343" s="16"/>
      <c r="C343" s="17"/>
      <c r="D343" s="17"/>
      <c r="E343" s="82"/>
      <c r="F343" s="82"/>
      <c r="G343" s="82"/>
      <c r="H343" s="82"/>
      <c r="I343" s="82"/>
      <c r="J343" s="82"/>
      <c r="K343" s="15"/>
    </row>
    <row r="344" spans="1:11" x14ac:dyDescent="0.2">
      <c r="A344" s="67"/>
      <c r="B344" s="16"/>
      <c r="C344" s="17"/>
      <c r="D344" s="17"/>
      <c r="E344" s="82"/>
      <c r="F344" s="82"/>
      <c r="G344" s="82"/>
      <c r="H344" s="82"/>
      <c r="I344" s="82"/>
      <c r="J344" s="82"/>
      <c r="K344" s="15"/>
    </row>
    <row r="345" spans="1:11" x14ac:dyDescent="0.2">
      <c r="A345" s="67"/>
      <c r="B345" s="16"/>
      <c r="C345" s="17"/>
      <c r="D345" s="17"/>
      <c r="E345" s="82"/>
      <c r="F345" s="82"/>
      <c r="G345" s="82"/>
      <c r="H345" s="82"/>
      <c r="I345" s="82"/>
      <c r="J345" s="82"/>
      <c r="K345" s="15"/>
    </row>
    <row r="346" spans="1:11" x14ac:dyDescent="0.2">
      <c r="A346" s="67"/>
      <c r="B346" s="16"/>
      <c r="C346" s="17"/>
      <c r="D346" s="17"/>
      <c r="E346" s="82"/>
      <c r="F346" s="82"/>
      <c r="G346" s="82"/>
      <c r="H346" s="82"/>
      <c r="I346" s="82"/>
      <c r="J346" s="82"/>
      <c r="K346" s="15"/>
    </row>
    <row r="347" spans="1:11" x14ac:dyDescent="0.2">
      <c r="A347" s="67"/>
      <c r="B347" s="16"/>
      <c r="C347" s="17"/>
      <c r="D347" s="17"/>
      <c r="E347" s="82"/>
      <c r="F347" s="82"/>
      <c r="G347" s="82"/>
      <c r="H347" s="82"/>
      <c r="I347" s="82"/>
      <c r="J347" s="82"/>
      <c r="K347" s="15"/>
    </row>
    <row r="348" spans="1:11" x14ac:dyDescent="0.2">
      <c r="A348" s="67"/>
      <c r="B348" s="16"/>
      <c r="C348" s="17"/>
      <c r="D348" s="17"/>
      <c r="E348" s="82"/>
      <c r="F348" s="82"/>
      <c r="G348" s="82"/>
      <c r="H348" s="82"/>
      <c r="I348" s="82"/>
      <c r="J348" s="82"/>
      <c r="K348" s="15"/>
    </row>
    <row r="349" spans="1:11" x14ac:dyDescent="0.2">
      <c r="A349" s="67"/>
      <c r="B349" s="16"/>
      <c r="C349" s="17"/>
      <c r="D349" s="17"/>
      <c r="E349" s="82"/>
      <c r="F349" s="82"/>
      <c r="G349" s="82"/>
      <c r="H349" s="82"/>
      <c r="I349" s="82"/>
      <c r="J349" s="82"/>
      <c r="K349" s="15"/>
    </row>
    <row r="350" spans="1:11" x14ac:dyDescent="0.2">
      <c r="A350" s="67"/>
      <c r="B350" s="16"/>
      <c r="C350" s="17"/>
      <c r="D350" s="17"/>
      <c r="E350" s="82"/>
      <c r="F350" s="82"/>
      <c r="G350" s="82"/>
      <c r="H350" s="82"/>
      <c r="I350" s="82"/>
      <c r="J350" s="82"/>
      <c r="K350" s="15"/>
    </row>
    <row r="351" spans="1:11" x14ac:dyDescent="0.2">
      <c r="A351" s="67"/>
      <c r="B351" s="16"/>
      <c r="C351" s="17"/>
      <c r="D351" s="17"/>
      <c r="E351" s="82"/>
      <c r="F351" s="82"/>
      <c r="G351" s="82"/>
      <c r="H351" s="82"/>
      <c r="I351" s="82"/>
      <c r="J351" s="82"/>
      <c r="K351" s="15"/>
    </row>
    <row r="352" spans="1:11" x14ac:dyDescent="0.2">
      <c r="A352" s="67"/>
      <c r="B352" s="16"/>
      <c r="C352" s="17"/>
      <c r="D352" s="17"/>
      <c r="E352" s="82"/>
      <c r="F352" s="82"/>
      <c r="G352" s="82"/>
      <c r="H352" s="82"/>
      <c r="I352" s="82"/>
      <c r="J352" s="82"/>
      <c r="K352" s="15"/>
    </row>
    <row r="353" spans="1:11" x14ac:dyDescent="0.2">
      <c r="A353" s="67"/>
      <c r="B353" s="16"/>
      <c r="C353" s="17"/>
      <c r="D353" s="17"/>
      <c r="E353" s="82"/>
      <c r="F353" s="82"/>
      <c r="G353" s="82"/>
      <c r="H353" s="82"/>
      <c r="I353" s="82"/>
      <c r="J353" s="82"/>
      <c r="K353" s="15"/>
    </row>
    <row r="354" spans="1:11" x14ac:dyDescent="0.2">
      <c r="A354" s="67"/>
      <c r="B354" s="16"/>
      <c r="C354" s="17"/>
      <c r="D354" s="17"/>
      <c r="E354" s="82"/>
      <c r="F354" s="82"/>
      <c r="G354" s="82"/>
      <c r="H354" s="82"/>
      <c r="I354" s="82"/>
      <c r="J354" s="82"/>
      <c r="K354" s="15"/>
    </row>
    <row r="355" spans="1:11" x14ac:dyDescent="0.2">
      <c r="A355" s="67"/>
      <c r="B355" s="16"/>
      <c r="C355" s="17"/>
      <c r="D355" s="17"/>
      <c r="E355" s="82"/>
      <c r="F355" s="82"/>
      <c r="G355" s="82"/>
      <c r="H355" s="82"/>
      <c r="I355" s="82"/>
      <c r="J355" s="82"/>
      <c r="K355" s="15"/>
    </row>
    <row r="356" spans="1:11" x14ac:dyDescent="0.2">
      <c r="A356" s="67"/>
      <c r="B356" s="16"/>
      <c r="C356" s="17"/>
      <c r="D356" s="17"/>
      <c r="E356" s="82"/>
      <c r="F356" s="82"/>
      <c r="G356" s="82"/>
      <c r="H356" s="82"/>
      <c r="I356" s="82"/>
      <c r="J356" s="82"/>
      <c r="K356" s="15"/>
    </row>
    <row r="357" spans="1:11" x14ac:dyDescent="0.2">
      <c r="A357" s="67"/>
      <c r="B357" s="16"/>
      <c r="C357" s="17"/>
      <c r="D357" s="17"/>
      <c r="E357" s="82"/>
      <c r="F357" s="82"/>
      <c r="G357" s="82"/>
      <c r="H357" s="82"/>
      <c r="I357" s="82"/>
      <c r="J357" s="82"/>
      <c r="K357" s="15"/>
    </row>
    <row r="358" spans="1:11" x14ac:dyDescent="0.2">
      <c r="A358" s="67"/>
      <c r="B358" s="16"/>
      <c r="C358" s="17"/>
      <c r="D358" s="17"/>
      <c r="E358" s="82"/>
      <c r="F358" s="82"/>
      <c r="G358" s="82"/>
      <c r="H358" s="82"/>
      <c r="I358" s="82"/>
      <c r="J358" s="82"/>
      <c r="K358" s="15"/>
    </row>
    <row r="359" spans="1:11" x14ac:dyDescent="0.2">
      <c r="A359" s="67"/>
      <c r="B359" s="16"/>
      <c r="C359" s="17"/>
      <c r="D359" s="17"/>
      <c r="E359" s="82"/>
      <c r="F359" s="82"/>
      <c r="G359" s="82"/>
      <c r="H359" s="82"/>
      <c r="I359" s="82"/>
      <c r="J359" s="82"/>
      <c r="K359" s="15"/>
    </row>
    <row r="360" spans="1:11" x14ac:dyDescent="0.2">
      <c r="A360" s="67"/>
      <c r="B360" s="16"/>
      <c r="C360" s="17"/>
      <c r="D360" s="17"/>
      <c r="E360" s="82"/>
      <c r="F360" s="82"/>
      <c r="G360" s="82"/>
      <c r="H360" s="82"/>
      <c r="I360" s="82"/>
      <c r="J360" s="82"/>
      <c r="K360" s="15"/>
    </row>
    <row r="361" spans="1:11" x14ac:dyDescent="0.2">
      <c r="A361" s="67"/>
      <c r="B361" s="16"/>
      <c r="C361" s="17"/>
      <c r="D361" s="17"/>
      <c r="E361" s="82"/>
      <c r="F361" s="82"/>
      <c r="G361" s="82"/>
      <c r="H361" s="82"/>
      <c r="I361" s="82"/>
      <c r="J361" s="82"/>
      <c r="K361" s="15"/>
    </row>
    <row r="362" spans="1:11" x14ac:dyDescent="0.2">
      <c r="A362" s="67"/>
      <c r="B362" s="16"/>
      <c r="C362" s="17"/>
      <c r="D362" s="17"/>
      <c r="E362" s="82"/>
      <c r="F362" s="82"/>
      <c r="G362" s="82"/>
      <c r="H362" s="82"/>
      <c r="I362" s="82"/>
      <c r="J362" s="82"/>
      <c r="K362" s="15"/>
    </row>
    <row r="363" spans="1:11" x14ac:dyDescent="0.2">
      <c r="A363" s="67"/>
      <c r="B363" s="16"/>
      <c r="C363" s="17"/>
      <c r="D363" s="17"/>
      <c r="E363" s="82"/>
      <c r="F363" s="82"/>
      <c r="G363" s="82"/>
      <c r="H363" s="82"/>
      <c r="I363" s="82"/>
      <c r="J363" s="82"/>
      <c r="K363" s="15"/>
    </row>
    <row r="364" spans="1:11" x14ac:dyDescent="0.2">
      <c r="A364" s="67"/>
      <c r="B364" s="16"/>
      <c r="C364" s="17"/>
      <c r="D364" s="17"/>
      <c r="E364" s="82"/>
      <c r="F364" s="82"/>
      <c r="G364" s="82"/>
      <c r="H364" s="82"/>
      <c r="I364" s="82"/>
      <c r="J364" s="82"/>
      <c r="K364" s="15"/>
    </row>
    <row r="365" spans="1:11" x14ac:dyDescent="0.2">
      <c r="A365" s="67"/>
      <c r="B365" s="16"/>
      <c r="C365" s="17"/>
      <c r="D365" s="17"/>
      <c r="E365" s="82"/>
      <c r="F365" s="82"/>
      <c r="G365" s="82"/>
      <c r="H365" s="82"/>
      <c r="I365" s="82"/>
      <c r="J365" s="82"/>
      <c r="K365" s="15"/>
    </row>
    <row r="366" spans="1:11" x14ac:dyDescent="0.2">
      <c r="A366" s="67"/>
      <c r="B366" s="16"/>
      <c r="C366" s="17"/>
      <c r="D366" s="17"/>
      <c r="E366" s="82"/>
      <c r="F366" s="82"/>
      <c r="G366" s="82"/>
      <c r="H366" s="82"/>
      <c r="I366" s="82"/>
      <c r="J366" s="82"/>
      <c r="K366" s="15"/>
    </row>
    <row r="367" spans="1:11" x14ac:dyDescent="0.2">
      <c r="A367" s="67"/>
      <c r="B367" s="16"/>
      <c r="C367" s="17"/>
      <c r="D367" s="17"/>
      <c r="E367" s="82"/>
      <c r="F367" s="82"/>
      <c r="G367" s="82"/>
      <c r="H367" s="82"/>
      <c r="I367" s="82"/>
      <c r="J367" s="82"/>
      <c r="K367" s="15"/>
    </row>
    <row r="368" spans="1:11" x14ac:dyDescent="0.2">
      <c r="A368" s="67"/>
      <c r="B368" s="16"/>
      <c r="C368" s="17"/>
      <c r="D368" s="17"/>
      <c r="E368" s="82"/>
      <c r="F368" s="82"/>
      <c r="G368" s="82"/>
      <c r="H368" s="82"/>
      <c r="I368" s="82"/>
      <c r="J368" s="82"/>
      <c r="K368" s="15"/>
    </row>
    <row r="369" spans="1:11" x14ac:dyDescent="0.2">
      <c r="A369" s="67"/>
      <c r="B369" s="16"/>
      <c r="C369" s="17"/>
      <c r="D369" s="17"/>
      <c r="E369" s="82"/>
      <c r="F369" s="82"/>
      <c r="G369" s="82"/>
      <c r="H369" s="82"/>
      <c r="I369" s="82"/>
      <c r="J369" s="82"/>
      <c r="K369" s="15"/>
    </row>
    <row r="370" spans="1:11" x14ac:dyDescent="0.2">
      <c r="A370" s="67"/>
      <c r="B370" s="16"/>
      <c r="C370" s="17"/>
      <c r="D370" s="17"/>
      <c r="E370" s="82"/>
      <c r="F370" s="82"/>
      <c r="G370" s="82"/>
      <c r="H370" s="82"/>
      <c r="I370" s="82"/>
      <c r="J370" s="82"/>
      <c r="K370" s="15"/>
    </row>
    <row r="371" spans="1:11" x14ac:dyDescent="0.2">
      <c r="A371" s="67"/>
      <c r="B371" s="16"/>
      <c r="C371" s="17"/>
      <c r="D371" s="17"/>
      <c r="E371" s="82"/>
      <c r="F371" s="82"/>
      <c r="G371" s="82"/>
      <c r="H371" s="82"/>
      <c r="I371" s="82"/>
      <c r="J371" s="82"/>
      <c r="K371" s="15"/>
    </row>
    <row r="372" spans="1:11" x14ac:dyDescent="0.2">
      <c r="A372" s="67"/>
      <c r="B372" s="16"/>
      <c r="C372" s="17"/>
      <c r="D372" s="17"/>
      <c r="E372" s="82"/>
      <c r="F372" s="82"/>
      <c r="G372" s="82"/>
      <c r="H372" s="82"/>
      <c r="I372" s="82"/>
      <c r="J372" s="82"/>
      <c r="K372" s="15"/>
    </row>
    <row r="373" spans="1:11" x14ac:dyDescent="0.2">
      <c r="A373" s="67"/>
      <c r="B373" s="16"/>
      <c r="C373" s="17"/>
      <c r="D373" s="17"/>
      <c r="E373" s="82"/>
      <c r="F373" s="82"/>
      <c r="G373" s="82"/>
      <c r="H373" s="82"/>
      <c r="I373" s="82"/>
      <c r="J373" s="82"/>
      <c r="K373" s="15"/>
    </row>
    <row r="374" spans="1:11" x14ac:dyDescent="0.2">
      <c r="A374" s="67"/>
      <c r="B374" s="16"/>
      <c r="C374" s="17"/>
      <c r="D374" s="17"/>
      <c r="E374" s="82"/>
      <c r="F374" s="82"/>
      <c r="G374" s="82"/>
      <c r="H374" s="82"/>
      <c r="I374" s="82"/>
      <c r="J374" s="82"/>
      <c r="K374" s="15"/>
    </row>
    <row r="375" spans="1:11" x14ac:dyDescent="0.2">
      <c r="A375" s="67"/>
      <c r="B375" s="16"/>
      <c r="C375" s="17"/>
      <c r="D375" s="17"/>
      <c r="E375" s="82"/>
      <c r="F375" s="82"/>
      <c r="G375" s="82"/>
      <c r="H375" s="82"/>
      <c r="I375" s="82"/>
      <c r="J375" s="82"/>
      <c r="K375" s="15"/>
    </row>
    <row r="376" spans="1:11" x14ac:dyDescent="0.2">
      <c r="A376" s="67"/>
      <c r="B376" s="16"/>
      <c r="C376" s="17"/>
      <c r="D376" s="17"/>
      <c r="E376" s="82"/>
      <c r="F376" s="82"/>
      <c r="G376" s="82"/>
      <c r="H376" s="82"/>
      <c r="I376" s="82"/>
      <c r="J376" s="82"/>
      <c r="K376" s="15"/>
    </row>
    <row r="377" spans="1:11" x14ac:dyDescent="0.2">
      <c r="A377" s="67"/>
      <c r="B377" s="16"/>
      <c r="C377" s="17"/>
      <c r="D377" s="17"/>
      <c r="E377" s="82"/>
      <c r="F377" s="82"/>
      <c r="G377" s="82"/>
      <c r="H377" s="82"/>
      <c r="I377" s="82"/>
      <c r="J377" s="82"/>
      <c r="K377" s="15"/>
    </row>
    <row r="378" spans="1:11" x14ac:dyDescent="0.2">
      <c r="A378" s="67"/>
      <c r="B378" s="16"/>
      <c r="C378" s="17"/>
      <c r="D378" s="17"/>
      <c r="E378" s="82"/>
      <c r="F378" s="82"/>
      <c r="G378" s="82"/>
      <c r="H378" s="82"/>
      <c r="I378" s="82"/>
      <c r="J378" s="82"/>
      <c r="K378" s="15"/>
    </row>
    <row r="379" spans="1:11" x14ac:dyDescent="0.2">
      <c r="A379" s="67"/>
      <c r="B379" s="16"/>
      <c r="C379" s="17"/>
      <c r="D379" s="17"/>
      <c r="E379" s="82"/>
      <c r="F379" s="82"/>
      <c r="G379" s="82"/>
      <c r="H379" s="82"/>
      <c r="I379" s="82"/>
      <c r="J379" s="82"/>
      <c r="K379" s="15"/>
    </row>
    <row r="380" spans="1:11" x14ac:dyDescent="0.2">
      <c r="A380" s="67"/>
      <c r="B380" s="16"/>
      <c r="C380" s="17"/>
      <c r="D380" s="17"/>
      <c r="E380" s="82"/>
      <c r="F380" s="82"/>
      <c r="G380" s="82"/>
      <c r="H380" s="82"/>
      <c r="I380" s="82"/>
      <c r="J380" s="82"/>
      <c r="K380" s="15"/>
    </row>
    <row r="381" spans="1:11" x14ac:dyDescent="0.2">
      <c r="A381" s="67"/>
      <c r="B381" s="16"/>
      <c r="C381" s="17"/>
      <c r="D381" s="17"/>
      <c r="E381" s="82"/>
      <c r="F381" s="82"/>
      <c r="G381" s="82"/>
      <c r="H381" s="82"/>
      <c r="I381" s="82"/>
      <c r="J381" s="82"/>
      <c r="K381" s="15"/>
    </row>
    <row r="382" spans="1:11" x14ac:dyDescent="0.2">
      <c r="A382" s="67"/>
      <c r="B382" s="16"/>
      <c r="C382" s="17"/>
      <c r="D382" s="17"/>
      <c r="E382" s="82"/>
      <c r="F382" s="82"/>
      <c r="G382" s="82"/>
      <c r="H382" s="82"/>
      <c r="I382" s="82"/>
      <c r="J382" s="82"/>
      <c r="K382" s="15"/>
    </row>
    <row r="383" spans="1:11" x14ac:dyDescent="0.2">
      <c r="A383" s="67"/>
      <c r="B383" s="16"/>
      <c r="C383" s="17"/>
      <c r="D383" s="17"/>
      <c r="E383" s="82"/>
      <c r="F383" s="82"/>
      <c r="G383" s="82"/>
      <c r="H383" s="82"/>
      <c r="I383" s="82"/>
      <c r="J383" s="82"/>
      <c r="K383" s="15"/>
    </row>
    <row r="384" spans="1:11" x14ac:dyDescent="0.2">
      <c r="A384" s="67"/>
      <c r="B384" s="16"/>
      <c r="C384" s="17"/>
      <c r="D384" s="17"/>
      <c r="E384" s="82"/>
      <c r="F384" s="82"/>
      <c r="G384" s="82"/>
      <c r="H384" s="82"/>
      <c r="I384" s="82"/>
      <c r="J384" s="82"/>
      <c r="K384" s="15"/>
    </row>
    <row r="385" spans="1:11" x14ac:dyDescent="0.2">
      <c r="A385" s="67"/>
      <c r="B385" s="16"/>
      <c r="C385" s="17"/>
      <c r="D385" s="17"/>
      <c r="E385" s="82"/>
      <c r="F385" s="82"/>
      <c r="G385" s="82"/>
      <c r="H385" s="82"/>
      <c r="I385" s="82"/>
      <c r="J385" s="82"/>
      <c r="K385" s="15"/>
    </row>
    <row r="386" spans="1:11" x14ac:dyDescent="0.2">
      <c r="A386" s="67"/>
      <c r="B386" s="16"/>
      <c r="C386" s="17"/>
      <c r="D386" s="17"/>
      <c r="E386" s="82"/>
      <c r="F386" s="82"/>
      <c r="G386" s="82"/>
      <c r="H386" s="82"/>
      <c r="I386" s="82"/>
      <c r="J386" s="82"/>
      <c r="K386" s="15"/>
    </row>
    <row r="387" spans="1:11" x14ac:dyDescent="0.2">
      <c r="A387" s="67"/>
      <c r="B387" s="16"/>
      <c r="C387" s="17"/>
      <c r="D387" s="17"/>
      <c r="E387" s="82"/>
      <c r="F387" s="82"/>
      <c r="G387" s="82"/>
      <c r="H387" s="82"/>
      <c r="I387" s="82"/>
      <c r="J387" s="82"/>
      <c r="K387" s="15"/>
    </row>
    <row r="388" spans="1:11" x14ac:dyDescent="0.2">
      <c r="A388" s="67"/>
      <c r="B388" s="16"/>
      <c r="C388" s="17"/>
      <c r="D388" s="17"/>
      <c r="E388" s="82"/>
      <c r="F388" s="82"/>
      <c r="G388" s="82"/>
      <c r="H388" s="82"/>
      <c r="I388" s="82"/>
      <c r="J388" s="82"/>
      <c r="K388" s="15"/>
    </row>
    <row r="389" spans="1:11" x14ac:dyDescent="0.2">
      <c r="A389" s="67"/>
      <c r="B389" s="16"/>
      <c r="C389" s="17"/>
      <c r="D389" s="17"/>
      <c r="E389" s="82"/>
      <c r="F389" s="82"/>
      <c r="G389" s="82"/>
      <c r="H389" s="82"/>
      <c r="I389" s="82"/>
      <c r="J389" s="82"/>
      <c r="K389" s="15"/>
    </row>
    <row r="390" spans="1:11" x14ac:dyDescent="0.2">
      <c r="A390" s="67"/>
      <c r="B390" s="16"/>
      <c r="C390" s="17"/>
      <c r="D390" s="17"/>
      <c r="E390" s="82"/>
      <c r="F390" s="82"/>
      <c r="G390" s="82"/>
      <c r="H390" s="82"/>
      <c r="I390" s="82"/>
      <c r="J390" s="82"/>
      <c r="K390" s="15"/>
    </row>
    <row r="391" spans="1:11" x14ac:dyDescent="0.2">
      <c r="A391" s="67"/>
      <c r="B391" s="16"/>
      <c r="C391" s="17"/>
      <c r="D391" s="17"/>
      <c r="E391" s="82"/>
      <c r="F391" s="82"/>
      <c r="G391" s="82"/>
      <c r="H391" s="82"/>
      <c r="I391" s="82"/>
      <c r="J391" s="82"/>
      <c r="K391" s="15"/>
    </row>
    <row r="392" spans="1:11" x14ac:dyDescent="0.2">
      <c r="A392" s="67"/>
      <c r="B392" s="16"/>
      <c r="C392" s="17"/>
      <c r="D392" s="17"/>
      <c r="E392" s="82"/>
      <c r="F392" s="82"/>
      <c r="G392" s="82"/>
      <c r="H392" s="82"/>
      <c r="I392" s="82"/>
      <c r="J392" s="82"/>
      <c r="K392" s="15"/>
    </row>
    <row r="393" spans="1:11" x14ac:dyDescent="0.2">
      <c r="A393" s="67"/>
      <c r="B393" s="16"/>
      <c r="C393" s="17"/>
      <c r="D393" s="17"/>
      <c r="E393" s="82"/>
      <c r="F393" s="82"/>
      <c r="G393" s="82"/>
      <c r="H393" s="82"/>
      <c r="I393" s="82"/>
      <c r="J393" s="82"/>
      <c r="K393" s="15"/>
    </row>
    <row r="394" spans="1:11" x14ac:dyDescent="0.2">
      <c r="A394" s="67"/>
      <c r="B394" s="16"/>
      <c r="C394" s="17"/>
      <c r="D394" s="17"/>
      <c r="E394" s="82"/>
      <c r="F394" s="82"/>
      <c r="G394" s="82"/>
      <c r="H394" s="82"/>
      <c r="I394" s="82"/>
      <c r="J394" s="82"/>
      <c r="K394" s="15"/>
    </row>
    <row r="395" spans="1:11" x14ac:dyDescent="0.2">
      <c r="A395" s="67"/>
      <c r="B395" s="16"/>
      <c r="C395" s="17"/>
      <c r="D395" s="17"/>
      <c r="E395" s="82"/>
      <c r="F395" s="82"/>
      <c r="G395" s="82"/>
      <c r="H395" s="82"/>
      <c r="I395" s="82"/>
      <c r="J395" s="82"/>
      <c r="K395" s="15"/>
    </row>
    <row r="396" spans="1:11" x14ac:dyDescent="0.2">
      <c r="A396" s="67"/>
      <c r="B396" s="16"/>
      <c r="C396" s="17"/>
      <c r="D396" s="17"/>
      <c r="E396" s="82"/>
      <c r="F396" s="82"/>
      <c r="G396" s="82"/>
      <c r="H396" s="82"/>
      <c r="I396" s="82"/>
      <c r="J396" s="82"/>
      <c r="K396" s="15"/>
    </row>
    <row r="397" spans="1:11" x14ac:dyDescent="0.2">
      <c r="A397" s="67"/>
      <c r="B397" s="16"/>
      <c r="C397" s="17"/>
      <c r="D397" s="17"/>
      <c r="E397" s="82"/>
      <c r="F397" s="82"/>
      <c r="G397" s="82"/>
      <c r="H397" s="82"/>
      <c r="I397" s="82"/>
      <c r="J397" s="82"/>
      <c r="K397" s="15"/>
    </row>
    <row r="398" spans="1:11" x14ac:dyDescent="0.2">
      <c r="A398" s="67"/>
      <c r="B398" s="16"/>
      <c r="C398" s="17"/>
      <c r="D398" s="17"/>
      <c r="E398" s="82"/>
      <c r="F398" s="82"/>
      <c r="G398" s="82"/>
      <c r="H398" s="82"/>
      <c r="I398" s="82"/>
      <c r="J398" s="82"/>
      <c r="K398" s="15"/>
    </row>
    <row r="399" spans="1:11" x14ac:dyDescent="0.2">
      <c r="A399" s="67"/>
      <c r="B399" s="16"/>
      <c r="C399" s="17"/>
      <c r="D399" s="17"/>
      <c r="E399" s="82"/>
      <c r="F399" s="82"/>
      <c r="G399" s="82"/>
      <c r="H399" s="82"/>
      <c r="I399" s="82"/>
      <c r="J399" s="82"/>
      <c r="K399" s="15"/>
    </row>
    <row r="400" spans="1:11" x14ac:dyDescent="0.2">
      <c r="A400" s="67"/>
      <c r="B400" s="16"/>
      <c r="C400" s="17"/>
      <c r="D400" s="17"/>
      <c r="E400" s="82"/>
      <c r="F400" s="82"/>
      <c r="G400" s="82"/>
      <c r="H400" s="82"/>
      <c r="I400" s="82"/>
      <c r="J400" s="82"/>
      <c r="K400" s="15"/>
    </row>
    <row r="401" spans="1:11" x14ac:dyDescent="0.2">
      <c r="A401" s="67"/>
      <c r="B401" s="16"/>
      <c r="C401" s="17"/>
      <c r="D401" s="17"/>
      <c r="E401" s="82"/>
      <c r="F401" s="82"/>
      <c r="G401" s="82"/>
      <c r="H401" s="82"/>
      <c r="I401" s="82"/>
      <c r="J401" s="82"/>
      <c r="K401" s="15"/>
    </row>
    <row r="402" spans="1:11" x14ac:dyDescent="0.2">
      <c r="A402" s="67"/>
      <c r="B402" s="16"/>
      <c r="C402" s="17"/>
      <c r="D402" s="17"/>
      <c r="E402" s="82"/>
      <c r="F402" s="82"/>
      <c r="G402" s="82"/>
      <c r="H402" s="82"/>
      <c r="I402" s="82"/>
      <c r="J402" s="82"/>
      <c r="K402" s="15"/>
    </row>
    <row r="403" spans="1:11" x14ac:dyDescent="0.2">
      <c r="A403" s="67"/>
      <c r="B403" s="16"/>
      <c r="C403" s="17"/>
      <c r="D403" s="17"/>
      <c r="E403" s="82"/>
      <c r="F403" s="82"/>
      <c r="G403" s="82"/>
      <c r="H403" s="82"/>
      <c r="I403" s="82"/>
      <c r="J403" s="82"/>
      <c r="K403" s="15"/>
    </row>
    <row r="404" spans="1:11" x14ac:dyDescent="0.2">
      <c r="A404" s="67"/>
      <c r="B404" s="16"/>
      <c r="C404" s="17"/>
      <c r="D404" s="17"/>
      <c r="E404" s="82"/>
      <c r="F404" s="82"/>
      <c r="G404" s="82"/>
      <c r="H404" s="82"/>
      <c r="I404" s="82"/>
      <c r="J404" s="82"/>
      <c r="K404" s="15"/>
    </row>
    <row r="405" spans="1:11" x14ac:dyDescent="0.2">
      <c r="A405" s="67"/>
      <c r="B405" s="16"/>
      <c r="C405" s="17"/>
      <c r="D405" s="17"/>
      <c r="E405" s="82"/>
      <c r="F405" s="82"/>
      <c r="G405" s="82"/>
      <c r="H405" s="82"/>
      <c r="I405" s="82"/>
      <c r="J405" s="82"/>
      <c r="K405" s="15"/>
    </row>
    <row r="406" spans="1:11" x14ac:dyDescent="0.2">
      <c r="A406" s="67"/>
      <c r="B406" s="16"/>
      <c r="C406" s="17"/>
      <c r="D406" s="17"/>
      <c r="E406" s="82"/>
      <c r="F406" s="82"/>
      <c r="G406" s="82"/>
      <c r="H406" s="82"/>
      <c r="I406" s="82"/>
      <c r="J406" s="82"/>
      <c r="K406" s="15"/>
    </row>
    <row r="407" spans="1:11" x14ac:dyDescent="0.2">
      <c r="A407" s="67"/>
      <c r="B407" s="16"/>
      <c r="C407" s="17"/>
      <c r="D407" s="17"/>
      <c r="E407" s="82"/>
      <c r="F407" s="82"/>
      <c r="G407" s="82"/>
      <c r="H407" s="82"/>
      <c r="I407" s="82"/>
      <c r="J407" s="82"/>
      <c r="K407" s="15"/>
    </row>
    <row r="408" spans="1:11" x14ac:dyDescent="0.2">
      <c r="A408" s="67"/>
      <c r="B408" s="16"/>
      <c r="C408" s="17"/>
      <c r="D408" s="17"/>
      <c r="E408" s="82"/>
      <c r="F408" s="82"/>
      <c r="G408" s="82"/>
      <c r="H408" s="82"/>
      <c r="I408" s="82"/>
      <c r="J408" s="82"/>
      <c r="K408" s="15"/>
    </row>
    <row r="409" spans="1:11" x14ac:dyDescent="0.2">
      <c r="A409" s="67"/>
      <c r="B409" s="16"/>
      <c r="C409" s="17"/>
      <c r="D409" s="17"/>
      <c r="E409" s="82"/>
      <c r="F409" s="82"/>
      <c r="G409" s="82"/>
      <c r="H409" s="82"/>
      <c r="I409" s="82"/>
      <c r="J409" s="82"/>
      <c r="K409" s="15"/>
    </row>
    <row r="410" spans="1:11" x14ac:dyDescent="0.2">
      <c r="A410" s="67"/>
      <c r="B410" s="16"/>
      <c r="C410" s="17"/>
      <c r="D410" s="17"/>
      <c r="E410" s="82"/>
      <c r="F410" s="82"/>
      <c r="G410" s="82"/>
      <c r="H410" s="82"/>
      <c r="I410" s="82"/>
      <c r="J410" s="82"/>
      <c r="K410" s="15"/>
    </row>
    <row r="411" spans="1:11" x14ac:dyDescent="0.2">
      <c r="A411" s="67"/>
      <c r="B411" s="16"/>
      <c r="C411" s="17"/>
      <c r="D411" s="17"/>
      <c r="E411" s="82"/>
      <c r="F411" s="82"/>
      <c r="G411" s="82"/>
      <c r="H411" s="82"/>
      <c r="I411" s="82"/>
      <c r="J411" s="82"/>
      <c r="K411" s="15"/>
    </row>
    <row r="412" spans="1:11" x14ac:dyDescent="0.2">
      <c r="A412" s="67"/>
      <c r="B412" s="16"/>
      <c r="C412" s="17"/>
      <c r="D412" s="17"/>
      <c r="E412" s="82"/>
      <c r="F412" s="82"/>
      <c r="G412" s="82"/>
      <c r="H412" s="82"/>
      <c r="I412" s="82"/>
      <c r="J412" s="82"/>
      <c r="K412" s="15"/>
    </row>
    <row r="413" spans="1:11" x14ac:dyDescent="0.2">
      <c r="A413" s="67"/>
      <c r="B413" s="16"/>
      <c r="C413" s="17"/>
      <c r="D413" s="17"/>
      <c r="E413" s="82"/>
      <c r="F413" s="82"/>
      <c r="G413" s="82"/>
      <c r="H413" s="82"/>
      <c r="I413" s="82"/>
      <c r="J413" s="82"/>
      <c r="K413" s="15"/>
    </row>
    <row r="414" spans="1:11" x14ac:dyDescent="0.2">
      <c r="A414" s="67"/>
      <c r="B414" s="16"/>
      <c r="C414" s="17"/>
      <c r="D414" s="17"/>
      <c r="E414" s="82"/>
      <c r="F414" s="82"/>
      <c r="G414" s="82"/>
      <c r="H414" s="82"/>
      <c r="I414" s="82"/>
      <c r="J414" s="82"/>
      <c r="K414" s="15"/>
    </row>
    <row r="415" spans="1:11" x14ac:dyDescent="0.2">
      <c r="A415" s="67"/>
      <c r="B415" s="16"/>
      <c r="C415" s="17"/>
      <c r="D415" s="17"/>
      <c r="E415" s="82"/>
      <c r="F415" s="82"/>
      <c r="G415" s="82"/>
      <c r="H415" s="82"/>
      <c r="I415" s="82"/>
      <c r="J415" s="82"/>
      <c r="K415" s="15"/>
    </row>
    <row r="416" spans="1:11" x14ac:dyDescent="0.2">
      <c r="A416" s="67"/>
      <c r="B416" s="16"/>
      <c r="C416" s="17"/>
      <c r="D416" s="17"/>
      <c r="E416" s="82"/>
      <c r="F416" s="82"/>
      <c r="G416" s="82"/>
      <c r="H416" s="82"/>
      <c r="I416" s="82"/>
      <c r="J416" s="82"/>
      <c r="K416" s="15"/>
    </row>
    <row r="417" spans="1:11" x14ac:dyDescent="0.2">
      <c r="A417" s="67"/>
      <c r="B417" s="16"/>
      <c r="C417" s="17"/>
      <c r="D417" s="17"/>
      <c r="E417" s="82"/>
      <c r="F417" s="82"/>
      <c r="G417" s="82"/>
      <c r="H417" s="82"/>
      <c r="I417" s="82"/>
      <c r="J417" s="82"/>
      <c r="K417" s="15"/>
    </row>
    <row r="418" spans="1:11" x14ac:dyDescent="0.2">
      <c r="A418" s="67"/>
      <c r="B418" s="16"/>
      <c r="C418" s="17"/>
      <c r="D418" s="17"/>
      <c r="E418" s="82"/>
      <c r="F418" s="82"/>
      <c r="G418" s="82"/>
      <c r="H418" s="82"/>
      <c r="I418" s="82"/>
      <c r="J418" s="82"/>
      <c r="K418" s="15"/>
    </row>
    <row r="419" spans="1:11" x14ac:dyDescent="0.2">
      <c r="A419" s="67"/>
      <c r="B419" s="16"/>
      <c r="C419" s="17"/>
      <c r="D419" s="17"/>
      <c r="E419" s="82"/>
      <c r="F419" s="82"/>
      <c r="G419" s="82"/>
      <c r="H419" s="82"/>
      <c r="I419" s="82"/>
      <c r="J419" s="82"/>
      <c r="K419" s="15"/>
    </row>
    <row r="420" spans="1:11" x14ac:dyDescent="0.2">
      <c r="A420" s="67"/>
      <c r="B420" s="16"/>
      <c r="C420" s="17"/>
      <c r="D420" s="17"/>
      <c r="E420" s="82"/>
      <c r="F420" s="82"/>
      <c r="G420" s="82"/>
      <c r="H420" s="82"/>
      <c r="I420" s="82"/>
      <c r="J420" s="82"/>
      <c r="K420" s="15"/>
    </row>
    <row r="421" spans="1:11" x14ac:dyDescent="0.2">
      <c r="A421" s="67"/>
      <c r="B421" s="16"/>
      <c r="C421" s="17"/>
      <c r="D421" s="17"/>
      <c r="E421" s="82"/>
      <c r="F421" s="82"/>
      <c r="G421" s="82"/>
      <c r="H421" s="82"/>
      <c r="I421" s="82"/>
      <c r="J421" s="82"/>
      <c r="K421" s="15"/>
    </row>
    <row r="422" spans="1:11" x14ac:dyDescent="0.2">
      <c r="A422" s="67"/>
      <c r="B422" s="16"/>
      <c r="C422" s="17"/>
      <c r="D422" s="17"/>
      <c r="E422" s="82"/>
      <c r="F422" s="82"/>
      <c r="G422" s="82"/>
      <c r="H422" s="82"/>
      <c r="I422" s="82"/>
      <c r="J422" s="82"/>
      <c r="K422" s="15"/>
    </row>
    <row r="423" spans="1:11" x14ac:dyDescent="0.2">
      <c r="A423" s="67"/>
      <c r="B423" s="16"/>
      <c r="C423" s="17"/>
      <c r="D423" s="17"/>
      <c r="E423" s="82"/>
      <c r="F423" s="82"/>
      <c r="G423" s="82"/>
      <c r="H423" s="82"/>
      <c r="I423" s="82"/>
      <c r="J423" s="82"/>
      <c r="K423" s="15"/>
    </row>
    <row r="424" spans="1:11" x14ac:dyDescent="0.2">
      <c r="A424" s="67"/>
      <c r="B424" s="16"/>
      <c r="C424" s="17"/>
      <c r="D424" s="17"/>
      <c r="E424" s="82"/>
      <c r="F424" s="82"/>
      <c r="G424" s="82"/>
      <c r="H424" s="82"/>
      <c r="I424" s="82"/>
      <c r="J424" s="82"/>
      <c r="K424" s="15"/>
    </row>
    <row r="425" spans="1:11" x14ac:dyDescent="0.2">
      <c r="A425" s="67"/>
      <c r="B425" s="16"/>
      <c r="C425" s="17"/>
      <c r="D425" s="17"/>
      <c r="E425" s="82"/>
      <c r="F425" s="82"/>
      <c r="G425" s="82"/>
      <c r="H425" s="82"/>
      <c r="I425" s="82"/>
      <c r="J425" s="82"/>
      <c r="K425" s="15"/>
    </row>
    <row r="426" spans="1:11" x14ac:dyDescent="0.2">
      <c r="A426" s="67"/>
      <c r="B426" s="16"/>
      <c r="C426" s="17"/>
      <c r="D426" s="17"/>
      <c r="E426" s="82"/>
      <c r="F426" s="82"/>
      <c r="G426" s="82"/>
      <c r="H426" s="82"/>
      <c r="I426" s="82"/>
      <c r="J426" s="82"/>
      <c r="K426" s="15"/>
    </row>
    <row r="427" spans="1:11" x14ac:dyDescent="0.2">
      <c r="A427" s="67"/>
      <c r="B427" s="16"/>
      <c r="C427" s="17"/>
      <c r="D427" s="17"/>
      <c r="E427" s="82"/>
      <c r="F427" s="82"/>
      <c r="G427" s="82"/>
      <c r="H427" s="82"/>
      <c r="I427" s="82"/>
      <c r="J427" s="82"/>
      <c r="K427" s="15"/>
    </row>
    <row r="428" spans="1:11" x14ac:dyDescent="0.2">
      <c r="A428" s="67"/>
      <c r="B428" s="16"/>
      <c r="C428" s="17"/>
      <c r="D428" s="17"/>
      <c r="E428" s="82"/>
      <c r="F428" s="82"/>
      <c r="G428" s="82"/>
      <c r="H428" s="82"/>
      <c r="I428" s="82"/>
      <c r="J428" s="82"/>
      <c r="K428" s="15"/>
    </row>
    <row r="429" spans="1:11" x14ac:dyDescent="0.2">
      <c r="A429" s="67"/>
      <c r="B429" s="16"/>
      <c r="C429" s="17"/>
      <c r="D429" s="17"/>
      <c r="E429" s="82"/>
      <c r="F429" s="82"/>
      <c r="G429" s="82"/>
      <c r="H429" s="82"/>
      <c r="I429" s="82"/>
      <c r="J429" s="82"/>
      <c r="K429" s="15"/>
    </row>
    <row r="430" spans="1:11" x14ac:dyDescent="0.2">
      <c r="A430" s="67"/>
      <c r="B430" s="16"/>
      <c r="C430" s="17"/>
      <c r="D430" s="17"/>
      <c r="E430" s="82"/>
      <c r="F430" s="82"/>
      <c r="G430" s="82"/>
      <c r="H430" s="82"/>
      <c r="I430" s="82"/>
      <c r="J430" s="82"/>
      <c r="K430" s="15"/>
    </row>
    <row r="431" spans="1:11" x14ac:dyDescent="0.2">
      <c r="A431" s="67"/>
      <c r="B431" s="16"/>
      <c r="C431" s="17"/>
      <c r="D431" s="17"/>
      <c r="E431" s="82"/>
      <c r="F431" s="82"/>
      <c r="G431" s="82"/>
      <c r="H431" s="82"/>
      <c r="I431" s="82"/>
      <c r="J431" s="82"/>
      <c r="K431" s="15"/>
    </row>
    <row r="432" spans="1:11" x14ac:dyDescent="0.2">
      <c r="A432" s="67"/>
      <c r="B432" s="16"/>
      <c r="C432" s="17"/>
      <c r="D432" s="17"/>
      <c r="E432" s="82"/>
      <c r="F432" s="82"/>
      <c r="G432" s="82"/>
      <c r="H432" s="82"/>
      <c r="I432" s="82"/>
      <c r="J432" s="82"/>
      <c r="K432" s="15"/>
    </row>
    <row r="433" spans="1:11" x14ac:dyDescent="0.2">
      <c r="A433" s="67"/>
      <c r="B433" s="16"/>
      <c r="C433" s="17"/>
      <c r="D433" s="17"/>
      <c r="E433" s="82"/>
      <c r="F433" s="82"/>
      <c r="G433" s="82"/>
      <c r="H433" s="82"/>
      <c r="I433" s="82"/>
      <c r="J433" s="82"/>
      <c r="K433" s="15"/>
    </row>
    <row r="434" spans="1:11" x14ac:dyDescent="0.2">
      <c r="A434" s="67"/>
      <c r="B434" s="16"/>
      <c r="C434" s="17"/>
      <c r="D434" s="17"/>
      <c r="E434" s="82"/>
      <c r="F434" s="82"/>
      <c r="G434" s="82"/>
      <c r="H434" s="82"/>
      <c r="I434" s="82"/>
      <c r="J434" s="82"/>
      <c r="K434" s="15"/>
    </row>
    <row r="435" spans="1:11" x14ac:dyDescent="0.2">
      <c r="A435" s="67"/>
      <c r="B435" s="16"/>
      <c r="C435" s="17"/>
      <c r="D435" s="17"/>
      <c r="E435" s="82"/>
      <c r="F435" s="82"/>
      <c r="G435" s="82"/>
      <c r="H435" s="82"/>
      <c r="I435" s="82"/>
      <c r="J435" s="82"/>
      <c r="K435" s="15"/>
    </row>
    <row r="436" spans="1:11" x14ac:dyDescent="0.2">
      <c r="A436" s="67"/>
      <c r="B436" s="16"/>
      <c r="C436" s="17"/>
      <c r="D436" s="17"/>
      <c r="E436" s="82"/>
      <c r="F436" s="82"/>
      <c r="G436" s="82"/>
      <c r="H436" s="82"/>
      <c r="I436" s="82"/>
      <c r="J436" s="82"/>
      <c r="K436" s="15"/>
    </row>
    <row r="437" spans="1:11" x14ac:dyDescent="0.2">
      <c r="A437" s="67"/>
      <c r="B437" s="16"/>
      <c r="C437" s="17"/>
      <c r="D437" s="17"/>
      <c r="E437" s="82"/>
      <c r="F437" s="82"/>
      <c r="G437" s="82"/>
      <c r="H437" s="82"/>
      <c r="I437" s="82"/>
      <c r="J437" s="82"/>
      <c r="K437" s="15"/>
    </row>
    <row r="438" spans="1:11" x14ac:dyDescent="0.2">
      <c r="A438" s="67"/>
      <c r="B438" s="16"/>
      <c r="C438" s="17"/>
      <c r="D438" s="17"/>
      <c r="E438" s="82"/>
      <c r="F438" s="82"/>
      <c r="G438" s="82"/>
      <c r="H438" s="82"/>
      <c r="I438" s="82"/>
      <c r="J438" s="82"/>
      <c r="K438" s="15"/>
    </row>
    <row r="439" spans="1:11" x14ac:dyDescent="0.2">
      <c r="A439" s="67"/>
      <c r="B439" s="16"/>
      <c r="C439" s="17"/>
      <c r="D439" s="17"/>
      <c r="E439" s="82"/>
      <c r="F439" s="82"/>
      <c r="G439" s="82"/>
      <c r="H439" s="82"/>
      <c r="I439" s="82"/>
      <c r="J439" s="82"/>
      <c r="K439" s="15"/>
    </row>
    <row r="440" spans="1:11" x14ac:dyDescent="0.2">
      <c r="A440" s="67"/>
      <c r="B440" s="16"/>
      <c r="C440" s="17"/>
      <c r="D440" s="17"/>
      <c r="E440" s="82"/>
      <c r="F440" s="82"/>
      <c r="G440" s="82"/>
      <c r="H440" s="82"/>
      <c r="I440" s="82"/>
      <c r="J440" s="82"/>
      <c r="K440" s="15"/>
    </row>
    <row r="441" spans="1:11" x14ac:dyDescent="0.2">
      <c r="A441" s="67"/>
      <c r="B441" s="16"/>
      <c r="C441" s="17"/>
      <c r="D441" s="17"/>
      <c r="E441" s="82"/>
      <c r="F441" s="82"/>
      <c r="G441" s="82"/>
      <c r="H441" s="82"/>
      <c r="I441" s="82"/>
      <c r="J441" s="82"/>
      <c r="K441" s="15"/>
    </row>
    <row r="442" spans="1:11" x14ac:dyDescent="0.2">
      <c r="A442" s="67"/>
      <c r="B442" s="16"/>
      <c r="C442" s="17"/>
      <c r="D442" s="17"/>
      <c r="E442" s="82"/>
      <c r="F442" s="82"/>
      <c r="G442" s="82"/>
      <c r="H442" s="82"/>
      <c r="I442" s="82"/>
      <c r="J442" s="82"/>
      <c r="K442" s="15"/>
    </row>
    <row r="443" spans="1:11" x14ac:dyDescent="0.2">
      <c r="A443" s="67"/>
      <c r="B443" s="16"/>
      <c r="C443" s="17"/>
      <c r="D443" s="17"/>
      <c r="E443" s="82"/>
      <c r="F443" s="82"/>
      <c r="G443" s="82"/>
      <c r="H443" s="82"/>
      <c r="I443" s="82"/>
      <c r="J443" s="82"/>
      <c r="K443" s="15"/>
    </row>
    <row r="444" spans="1:11" x14ac:dyDescent="0.2">
      <c r="A444" s="67"/>
      <c r="B444" s="16"/>
      <c r="C444" s="17"/>
      <c r="D444" s="17"/>
      <c r="E444" s="82"/>
      <c r="F444" s="82"/>
      <c r="G444" s="82"/>
      <c r="H444" s="82"/>
      <c r="I444" s="82"/>
      <c r="J444" s="82"/>
      <c r="K444" s="15"/>
    </row>
    <row r="445" spans="1:11" x14ac:dyDescent="0.2">
      <c r="A445" s="67"/>
      <c r="B445" s="16"/>
      <c r="C445" s="17"/>
      <c r="D445" s="17"/>
      <c r="E445" s="82"/>
      <c r="F445" s="82"/>
      <c r="G445" s="82"/>
      <c r="H445" s="82"/>
      <c r="I445" s="82"/>
      <c r="J445" s="82"/>
      <c r="K445" s="15"/>
    </row>
    <row r="446" spans="1:11" x14ac:dyDescent="0.2">
      <c r="A446" s="67"/>
      <c r="B446" s="16"/>
      <c r="C446" s="17"/>
      <c r="D446" s="17"/>
      <c r="E446" s="82"/>
      <c r="F446" s="82"/>
      <c r="G446" s="82"/>
      <c r="H446" s="82"/>
      <c r="I446" s="82"/>
      <c r="J446" s="82"/>
      <c r="K446" s="15"/>
    </row>
    <row r="447" spans="1:11" x14ac:dyDescent="0.2">
      <c r="A447" s="67"/>
      <c r="B447" s="16"/>
      <c r="C447" s="17"/>
      <c r="D447" s="17"/>
      <c r="E447" s="82"/>
      <c r="F447" s="82"/>
      <c r="G447" s="82"/>
      <c r="H447" s="82"/>
      <c r="I447" s="82"/>
      <c r="J447" s="82"/>
      <c r="K447" s="15"/>
    </row>
    <row r="448" spans="1:11" x14ac:dyDescent="0.2">
      <c r="A448" s="67"/>
      <c r="B448" s="16"/>
      <c r="C448" s="17"/>
      <c r="D448" s="17"/>
      <c r="E448" s="82"/>
      <c r="F448" s="82"/>
      <c r="G448" s="82"/>
      <c r="H448" s="82"/>
      <c r="I448" s="82"/>
      <c r="J448" s="82"/>
      <c r="K448" s="15"/>
    </row>
    <row r="449" spans="1:11" x14ac:dyDescent="0.2">
      <c r="A449" s="67"/>
      <c r="B449" s="16"/>
      <c r="C449" s="17"/>
      <c r="D449" s="17"/>
      <c r="E449" s="82"/>
      <c r="F449" s="82"/>
      <c r="G449" s="82"/>
      <c r="H449" s="82"/>
      <c r="I449" s="82"/>
      <c r="J449" s="82"/>
      <c r="K449" s="15"/>
    </row>
    <row r="450" spans="1:11" x14ac:dyDescent="0.2">
      <c r="A450" s="67"/>
      <c r="B450" s="16"/>
      <c r="C450" s="17"/>
      <c r="D450" s="17"/>
      <c r="E450" s="82"/>
      <c r="F450" s="82"/>
      <c r="G450" s="82"/>
      <c r="H450" s="82"/>
      <c r="I450" s="82"/>
      <c r="J450" s="82"/>
      <c r="K450" s="15"/>
    </row>
    <row r="451" spans="1:11" x14ac:dyDescent="0.2">
      <c r="A451" s="67"/>
      <c r="B451" s="16"/>
      <c r="C451" s="17"/>
      <c r="D451" s="17"/>
      <c r="E451" s="82"/>
      <c r="F451" s="82"/>
      <c r="G451" s="82"/>
      <c r="H451" s="82"/>
      <c r="I451" s="82"/>
      <c r="J451" s="82"/>
      <c r="K451" s="15"/>
    </row>
    <row r="452" spans="1:11" x14ac:dyDescent="0.2">
      <c r="A452" s="67"/>
      <c r="B452" s="16"/>
      <c r="C452" s="17"/>
      <c r="D452" s="17"/>
      <c r="E452" s="82"/>
      <c r="F452" s="82"/>
      <c r="G452" s="82"/>
      <c r="H452" s="82"/>
      <c r="I452" s="82"/>
      <c r="J452" s="82"/>
      <c r="K452" s="15"/>
    </row>
    <row r="453" spans="1:11" x14ac:dyDescent="0.2">
      <c r="A453" s="67"/>
      <c r="B453" s="16"/>
      <c r="C453" s="17"/>
      <c r="D453" s="17"/>
      <c r="E453" s="82"/>
      <c r="F453" s="82"/>
      <c r="G453" s="82"/>
      <c r="H453" s="82"/>
      <c r="I453" s="82"/>
      <c r="J453" s="82"/>
      <c r="K453" s="15"/>
    </row>
    <row r="454" spans="1:11" x14ac:dyDescent="0.2">
      <c r="A454" s="67"/>
      <c r="B454" s="16"/>
      <c r="C454" s="17"/>
      <c r="D454" s="17"/>
      <c r="E454" s="82"/>
      <c r="F454" s="82"/>
      <c r="G454" s="82"/>
      <c r="H454" s="82"/>
      <c r="I454" s="82"/>
      <c r="J454" s="82"/>
      <c r="K454" s="15"/>
    </row>
    <row r="455" spans="1:11" x14ac:dyDescent="0.2">
      <c r="A455" s="67"/>
      <c r="B455" s="16"/>
      <c r="C455" s="17"/>
      <c r="D455" s="17"/>
      <c r="E455" s="82"/>
      <c r="F455" s="82"/>
      <c r="G455" s="82"/>
      <c r="H455" s="82"/>
      <c r="I455" s="82"/>
      <c r="J455" s="82"/>
      <c r="K455" s="15"/>
    </row>
    <row r="456" spans="1:11" x14ac:dyDescent="0.2">
      <c r="A456" s="67"/>
      <c r="B456" s="16"/>
      <c r="C456" s="17"/>
      <c r="D456" s="17"/>
      <c r="E456" s="82"/>
      <c r="F456" s="82"/>
      <c r="G456" s="82"/>
      <c r="H456" s="82"/>
      <c r="I456" s="82"/>
      <c r="J456" s="82"/>
      <c r="K456" s="15"/>
    </row>
    <row r="457" spans="1:11" x14ac:dyDescent="0.2">
      <c r="A457" s="67"/>
      <c r="B457" s="16"/>
      <c r="C457" s="17"/>
      <c r="D457" s="17"/>
      <c r="E457" s="82"/>
      <c r="F457" s="82"/>
      <c r="G457" s="82"/>
      <c r="H457" s="82"/>
      <c r="I457" s="82"/>
      <c r="J457" s="82"/>
      <c r="K457" s="15"/>
    </row>
    <row r="458" spans="1:11" x14ac:dyDescent="0.2">
      <c r="A458" s="67"/>
      <c r="B458" s="16"/>
      <c r="C458" s="17"/>
      <c r="D458" s="17"/>
      <c r="E458" s="82"/>
      <c r="F458" s="82"/>
      <c r="G458" s="82"/>
      <c r="H458" s="82"/>
      <c r="I458" s="82"/>
      <c r="J458" s="82"/>
      <c r="K458" s="15"/>
    </row>
    <row r="459" spans="1:11" x14ac:dyDescent="0.2">
      <c r="A459" s="67"/>
      <c r="B459" s="16"/>
      <c r="C459" s="17"/>
      <c r="D459" s="17"/>
      <c r="E459" s="82"/>
      <c r="F459" s="82"/>
      <c r="G459" s="82"/>
      <c r="H459" s="82"/>
      <c r="I459" s="82"/>
      <c r="J459" s="82"/>
      <c r="K459" s="15"/>
    </row>
    <row r="460" spans="1:11" x14ac:dyDescent="0.2">
      <c r="A460" s="67"/>
      <c r="B460" s="16"/>
      <c r="C460" s="17"/>
      <c r="D460" s="17"/>
      <c r="E460" s="82"/>
      <c r="F460" s="82"/>
      <c r="G460" s="82"/>
      <c r="H460" s="82"/>
      <c r="I460" s="82"/>
      <c r="J460" s="82"/>
      <c r="K460" s="15"/>
    </row>
    <row r="461" spans="1:11" x14ac:dyDescent="0.2">
      <c r="A461" s="67"/>
      <c r="B461" s="16"/>
      <c r="C461" s="17"/>
      <c r="D461" s="17"/>
      <c r="E461" s="82"/>
      <c r="F461" s="82"/>
      <c r="G461" s="82"/>
      <c r="H461" s="82"/>
      <c r="I461" s="82"/>
      <c r="J461" s="82"/>
      <c r="K461" s="15"/>
    </row>
    <row r="462" spans="1:11" x14ac:dyDescent="0.2">
      <c r="A462" s="67"/>
      <c r="B462" s="16"/>
      <c r="C462" s="17"/>
      <c r="D462" s="17"/>
      <c r="E462" s="82"/>
      <c r="F462" s="82"/>
      <c r="G462" s="82"/>
      <c r="H462" s="82"/>
      <c r="I462" s="82"/>
      <c r="J462" s="82"/>
      <c r="K462" s="15"/>
    </row>
    <row r="463" spans="1:11" x14ac:dyDescent="0.2">
      <c r="A463" s="67"/>
      <c r="B463" s="16"/>
      <c r="C463" s="17"/>
      <c r="D463" s="17"/>
      <c r="E463" s="82"/>
      <c r="F463" s="82"/>
      <c r="G463" s="82"/>
      <c r="H463" s="82"/>
      <c r="I463" s="82"/>
      <c r="J463" s="82"/>
      <c r="K463" s="15"/>
    </row>
    <row r="464" spans="1:11" x14ac:dyDescent="0.2">
      <c r="A464" s="67"/>
      <c r="B464" s="16"/>
      <c r="C464" s="17"/>
      <c r="D464" s="17"/>
      <c r="E464" s="82"/>
      <c r="F464" s="82"/>
      <c r="G464" s="82"/>
      <c r="H464" s="82"/>
      <c r="I464" s="82"/>
      <c r="J464" s="82"/>
      <c r="K464" s="15"/>
    </row>
    <row r="465" spans="1:11" x14ac:dyDescent="0.2">
      <c r="A465" s="67"/>
      <c r="B465" s="16"/>
      <c r="C465" s="17"/>
      <c r="D465" s="17"/>
      <c r="E465" s="82"/>
      <c r="F465" s="82"/>
      <c r="G465" s="82"/>
      <c r="H465" s="82"/>
      <c r="I465" s="82"/>
      <c r="J465" s="82"/>
      <c r="K465" s="15"/>
    </row>
    <row r="466" spans="1:11" x14ac:dyDescent="0.2">
      <c r="A466" s="67"/>
      <c r="B466" s="16"/>
      <c r="C466" s="17"/>
      <c r="D466" s="17"/>
      <c r="E466" s="82"/>
      <c r="F466" s="82"/>
      <c r="G466" s="82"/>
      <c r="H466" s="82"/>
      <c r="I466" s="82"/>
      <c r="J466" s="82"/>
      <c r="K466" s="15"/>
    </row>
    <row r="467" spans="1:11" x14ac:dyDescent="0.2">
      <c r="A467" s="67"/>
      <c r="B467" s="16"/>
      <c r="C467" s="17"/>
      <c r="D467" s="17"/>
      <c r="E467" s="82"/>
      <c r="F467" s="82"/>
      <c r="G467" s="82"/>
      <c r="H467" s="82"/>
      <c r="I467" s="82"/>
      <c r="J467" s="82"/>
      <c r="K467" s="15"/>
    </row>
    <row r="468" spans="1:11" x14ac:dyDescent="0.2">
      <c r="A468" s="67"/>
      <c r="B468" s="16"/>
      <c r="C468" s="17"/>
      <c r="D468" s="17"/>
      <c r="E468" s="82"/>
      <c r="F468" s="82"/>
      <c r="G468" s="82"/>
      <c r="H468" s="82"/>
      <c r="I468" s="82"/>
      <c r="J468" s="82"/>
      <c r="K468" s="15"/>
    </row>
    <row r="469" spans="1:11" x14ac:dyDescent="0.2">
      <c r="A469" s="67"/>
      <c r="B469" s="16"/>
      <c r="C469" s="17"/>
      <c r="D469" s="17"/>
      <c r="E469" s="82"/>
      <c r="F469" s="82"/>
      <c r="G469" s="82"/>
      <c r="H469" s="82"/>
      <c r="I469" s="82"/>
      <c r="J469" s="82"/>
      <c r="K469" s="15"/>
    </row>
    <row r="470" spans="1:11" x14ac:dyDescent="0.2">
      <c r="A470" s="67"/>
      <c r="B470" s="16"/>
      <c r="C470" s="17"/>
      <c r="D470" s="17"/>
      <c r="E470" s="82"/>
      <c r="F470" s="82"/>
      <c r="G470" s="82"/>
      <c r="H470" s="82"/>
      <c r="I470" s="82"/>
      <c r="J470" s="82"/>
      <c r="K470" s="15"/>
    </row>
    <row r="471" spans="1:11" x14ac:dyDescent="0.2">
      <c r="A471" s="67"/>
      <c r="B471" s="16"/>
      <c r="C471" s="17"/>
      <c r="D471" s="17"/>
      <c r="E471" s="82"/>
      <c r="F471" s="82"/>
      <c r="G471" s="82"/>
      <c r="H471" s="82"/>
      <c r="I471" s="82"/>
      <c r="J471" s="82"/>
      <c r="K471" s="15"/>
    </row>
    <row r="472" spans="1:11" x14ac:dyDescent="0.2">
      <c r="A472" s="67"/>
      <c r="B472" s="16"/>
      <c r="C472" s="17"/>
      <c r="D472" s="17"/>
      <c r="E472" s="82"/>
      <c r="F472" s="82"/>
      <c r="G472" s="82"/>
      <c r="H472" s="82"/>
      <c r="I472" s="82"/>
      <c r="J472" s="82"/>
      <c r="K472" s="15"/>
    </row>
    <row r="473" spans="1:11" x14ac:dyDescent="0.2">
      <c r="A473" s="67"/>
      <c r="B473" s="16"/>
      <c r="C473" s="17"/>
      <c r="D473" s="17"/>
      <c r="E473" s="82"/>
      <c r="F473" s="82"/>
      <c r="G473" s="82"/>
      <c r="H473" s="82"/>
      <c r="I473" s="82"/>
      <c r="J473" s="82"/>
      <c r="K473" s="15"/>
    </row>
    <row r="474" spans="1:11" x14ac:dyDescent="0.2">
      <c r="A474" s="67"/>
      <c r="B474" s="16"/>
      <c r="C474" s="17"/>
      <c r="D474" s="17"/>
      <c r="E474" s="82"/>
      <c r="F474" s="82"/>
      <c r="G474" s="82"/>
      <c r="H474" s="82"/>
      <c r="I474" s="82"/>
      <c r="J474" s="82"/>
      <c r="K474" s="15"/>
    </row>
    <row r="475" spans="1:11" x14ac:dyDescent="0.2">
      <c r="A475" s="67"/>
      <c r="B475" s="16"/>
      <c r="C475" s="17"/>
      <c r="D475" s="17"/>
      <c r="E475" s="82"/>
      <c r="F475" s="82"/>
      <c r="G475" s="82"/>
      <c r="H475" s="82"/>
      <c r="I475" s="82"/>
      <c r="J475" s="82"/>
      <c r="K475" s="15"/>
    </row>
    <row r="476" spans="1:11" x14ac:dyDescent="0.2">
      <c r="A476" s="67"/>
      <c r="B476" s="16"/>
      <c r="C476" s="17"/>
      <c r="D476" s="17"/>
      <c r="E476" s="82"/>
      <c r="F476" s="82"/>
      <c r="G476" s="82"/>
      <c r="H476" s="82"/>
      <c r="I476" s="82"/>
      <c r="J476" s="82"/>
      <c r="K476" s="15"/>
    </row>
    <row r="477" spans="1:11" x14ac:dyDescent="0.2">
      <c r="A477" s="67"/>
      <c r="B477" s="16"/>
      <c r="C477" s="17"/>
      <c r="D477" s="17"/>
      <c r="E477" s="82"/>
      <c r="F477" s="82"/>
      <c r="G477" s="82"/>
      <c r="H477" s="82"/>
      <c r="I477" s="82"/>
      <c r="J477" s="82"/>
      <c r="K477" s="15"/>
    </row>
    <row r="478" spans="1:11" x14ac:dyDescent="0.2">
      <c r="A478" s="67"/>
      <c r="B478" s="16"/>
      <c r="C478" s="17"/>
      <c r="D478" s="17"/>
      <c r="E478" s="82"/>
      <c r="F478" s="82"/>
      <c r="G478" s="82"/>
      <c r="H478" s="82"/>
      <c r="I478" s="82"/>
      <c r="J478" s="82"/>
      <c r="K478" s="15"/>
    </row>
    <row r="479" spans="1:11" x14ac:dyDescent="0.2">
      <c r="A479" s="67"/>
      <c r="B479" s="16"/>
      <c r="C479" s="17"/>
      <c r="D479" s="17"/>
      <c r="E479" s="82"/>
      <c r="F479" s="82"/>
      <c r="G479" s="82"/>
      <c r="H479" s="82"/>
      <c r="I479" s="82"/>
      <c r="J479" s="82"/>
      <c r="K479" s="15"/>
    </row>
    <row r="480" spans="1:11" x14ac:dyDescent="0.2">
      <c r="A480" s="67"/>
      <c r="B480" s="16"/>
      <c r="C480" s="17"/>
      <c r="D480" s="17"/>
      <c r="E480" s="82"/>
      <c r="F480" s="82"/>
      <c r="G480" s="82"/>
      <c r="H480" s="82"/>
      <c r="I480" s="82"/>
      <c r="J480" s="82"/>
      <c r="K480" s="15"/>
    </row>
    <row r="481" spans="1:11" x14ac:dyDescent="0.2">
      <c r="A481" s="67"/>
      <c r="B481" s="16"/>
      <c r="C481" s="17"/>
      <c r="D481" s="17"/>
      <c r="E481" s="82"/>
      <c r="F481" s="82"/>
      <c r="G481" s="82"/>
      <c r="H481" s="82"/>
      <c r="I481" s="82"/>
      <c r="J481" s="82"/>
      <c r="K481" s="15"/>
    </row>
    <row r="482" spans="1:11" x14ac:dyDescent="0.2">
      <c r="A482" s="67"/>
      <c r="B482" s="16"/>
      <c r="C482" s="17"/>
      <c r="D482" s="17"/>
      <c r="E482" s="82"/>
      <c r="F482" s="82"/>
      <c r="G482" s="82"/>
      <c r="H482" s="82"/>
      <c r="I482" s="82"/>
      <c r="J482" s="82"/>
      <c r="K482" s="15"/>
    </row>
    <row r="483" spans="1:11" x14ac:dyDescent="0.2">
      <c r="A483" s="67"/>
      <c r="B483" s="16"/>
      <c r="C483" s="17"/>
      <c r="D483" s="17"/>
      <c r="E483" s="82"/>
      <c r="F483" s="82"/>
      <c r="G483" s="82"/>
      <c r="H483" s="82"/>
      <c r="I483" s="82"/>
      <c r="J483" s="82"/>
      <c r="K483" s="15"/>
    </row>
    <row r="484" spans="1:11" x14ac:dyDescent="0.2">
      <c r="A484" s="67"/>
      <c r="B484" s="16"/>
      <c r="C484" s="17"/>
      <c r="D484" s="17"/>
      <c r="E484" s="82"/>
      <c r="F484" s="82"/>
      <c r="G484" s="82"/>
      <c r="H484" s="82"/>
      <c r="I484" s="82"/>
      <c r="J484" s="82"/>
      <c r="K484" s="15"/>
    </row>
    <row r="485" spans="1:11" x14ac:dyDescent="0.2">
      <c r="A485" s="67"/>
      <c r="B485" s="16"/>
      <c r="C485" s="17"/>
      <c r="D485" s="17"/>
      <c r="E485" s="82"/>
      <c r="F485" s="82"/>
      <c r="G485" s="82"/>
      <c r="H485" s="82"/>
      <c r="I485" s="82"/>
      <c r="J485" s="82"/>
      <c r="K485" s="15"/>
    </row>
    <row r="486" spans="1:11" x14ac:dyDescent="0.2">
      <c r="A486" s="67"/>
      <c r="B486" s="16"/>
      <c r="C486" s="17"/>
      <c r="D486" s="17"/>
      <c r="E486" s="82"/>
      <c r="F486" s="82"/>
      <c r="G486" s="82"/>
      <c r="H486" s="82"/>
      <c r="I486" s="82"/>
      <c r="J486" s="82"/>
      <c r="K486" s="15"/>
    </row>
    <row r="487" spans="1:11" x14ac:dyDescent="0.2">
      <c r="A487" s="67"/>
      <c r="B487" s="16"/>
      <c r="C487" s="17"/>
      <c r="D487" s="17"/>
      <c r="E487" s="82"/>
      <c r="F487" s="82"/>
      <c r="G487" s="82"/>
      <c r="H487" s="82"/>
      <c r="I487" s="82"/>
      <c r="J487" s="82"/>
      <c r="K487" s="15"/>
    </row>
    <row r="488" spans="1:11" x14ac:dyDescent="0.2">
      <c r="A488" s="67"/>
      <c r="B488" s="16"/>
      <c r="C488" s="17"/>
      <c r="D488" s="17"/>
      <c r="E488" s="82"/>
      <c r="F488" s="82"/>
      <c r="G488" s="82"/>
      <c r="H488" s="82"/>
      <c r="I488" s="82"/>
      <c r="J488" s="82"/>
      <c r="K488" s="15"/>
    </row>
    <row r="489" spans="1:11" x14ac:dyDescent="0.2">
      <c r="A489" s="67"/>
      <c r="B489" s="16"/>
      <c r="C489" s="17"/>
      <c r="D489" s="17"/>
      <c r="E489" s="82"/>
      <c r="F489" s="82"/>
      <c r="G489" s="82"/>
      <c r="H489" s="82"/>
      <c r="I489" s="82"/>
      <c r="J489" s="82"/>
      <c r="K489" s="15"/>
    </row>
    <row r="490" spans="1:11" x14ac:dyDescent="0.2">
      <c r="A490" s="67"/>
      <c r="B490" s="16"/>
      <c r="C490" s="17"/>
      <c r="D490" s="17"/>
      <c r="E490" s="82"/>
      <c r="F490" s="82"/>
      <c r="G490" s="82"/>
      <c r="H490" s="82"/>
      <c r="I490" s="82"/>
      <c r="J490" s="82"/>
      <c r="K490" s="15"/>
    </row>
    <row r="491" spans="1:11" x14ac:dyDescent="0.2">
      <c r="A491" s="67"/>
      <c r="B491" s="16"/>
      <c r="C491" s="17"/>
      <c r="D491" s="17"/>
      <c r="E491" s="82"/>
      <c r="F491" s="82"/>
      <c r="G491" s="82"/>
      <c r="H491" s="82"/>
      <c r="I491" s="82"/>
      <c r="J491" s="82"/>
      <c r="K491" s="15"/>
    </row>
    <row r="492" spans="1:11" x14ac:dyDescent="0.2">
      <c r="A492" s="67"/>
      <c r="B492" s="16"/>
      <c r="C492" s="17"/>
      <c r="D492" s="17"/>
      <c r="E492" s="82"/>
      <c r="F492" s="82"/>
      <c r="G492" s="82"/>
      <c r="H492" s="82"/>
      <c r="I492" s="82"/>
      <c r="J492" s="82"/>
      <c r="K492" s="15"/>
    </row>
    <row r="493" spans="1:11" x14ac:dyDescent="0.2">
      <c r="A493" s="67"/>
      <c r="B493" s="16"/>
      <c r="C493" s="17"/>
      <c r="D493" s="17"/>
      <c r="E493" s="82"/>
      <c r="F493" s="82"/>
      <c r="G493" s="82"/>
      <c r="H493" s="82"/>
      <c r="I493" s="82"/>
      <c r="J493" s="82"/>
      <c r="K493" s="15"/>
    </row>
    <row r="494" spans="1:11" x14ac:dyDescent="0.2">
      <c r="A494" s="67"/>
      <c r="B494" s="16"/>
      <c r="C494" s="17"/>
      <c r="D494" s="17"/>
      <c r="E494" s="82"/>
      <c r="F494" s="82"/>
      <c r="G494" s="82"/>
      <c r="H494" s="82"/>
      <c r="I494" s="82"/>
      <c r="J494" s="82"/>
      <c r="K494" s="15"/>
    </row>
    <row r="495" spans="1:11" x14ac:dyDescent="0.2">
      <c r="A495" s="67"/>
      <c r="B495" s="16"/>
      <c r="C495" s="17"/>
      <c r="D495" s="17"/>
      <c r="E495" s="82"/>
      <c r="F495" s="82"/>
      <c r="G495" s="82"/>
      <c r="H495" s="82"/>
      <c r="I495" s="82"/>
      <c r="J495" s="82"/>
      <c r="K495" s="15"/>
    </row>
    <row r="496" spans="1:11" x14ac:dyDescent="0.2">
      <c r="A496" s="67"/>
      <c r="B496" s="16"/>
      <c r="C496" s="17"/>
      <c r="D496" s="17"/>
      <c r="E496" s="82"/>
      <c r="F496" s="82"/>
      <c r="G496" s="82"/>
      <c r="H496" s="82"/>
      <c r="I496" s="82"/>
      <c r="J496" s="82"/>
      <c r="K496" s="15"/>
    </row>
    <row r="497" spans="1:11" x14ac:dyDescent="0.2">
      <c r="A497" s="67"/>
      <c r="B497" s="16"/>
      <c r="C497" s="17"/>
      <c r="D497" s="17"/>
      <c r="E497" s="82"/>
      <c r="F497" s="82"/>
      <c r="G497" s="82"/>
      <c r="H497" s="82"/>
      <c r="I497" s="82"/>
      <c r="J497" s="82"/>
      <c r="K497" s="15"/>
    </row>
    <row r="498" spans="1:11" x14ac:dyDescent="0.2">
      <c r="A498" s="67"/>
      <c r="B498" s="16"/>
      <c r="C498" s="17"/>
      <c r="D498" s="17"/>
      <c r="E498" s="82"/>
      <c r="F498" s="82"/>
      <c r="G498" s="82"/>
      <c r="H498" s="82"/>
      <c r="I498" s="82"/>
      <c r="J498" s="82"/>
      <c r="K498" s="15"/>
    </row>
    <row r="499" spans="1:11" x14ac:dyDescent="0.2">
      <c r="A499" s="67"/>
      <c r="B499" s="16"/>
      <c r="C499" s="17"/>
      <c r="D499" s="17"/>
      <c r="E499" s="82"/>
      <c r="F499" s="82"/>
      <c r="G499" s="82"/>
      <c r="H499" s="82"/>
      <c r="I499" s="82"/>
      <c r="J499" s="82"/>
      <c r="K499" s="15"/>
    </row>
    <row r="500" spans="1:11" x14ac:dyDescent="0.2">
      <c r="A500" s="67"/>
      <c r="B500" s="16"/>
      <c r="C500" s="17"/>
      <c r="D500" s="17"/>
      <c r="E500" s="82"/>
      <c r="F500" s="82"/>
      <c r="G500" s="82"/>
      <c r="H500" s="82"/>
      <c r="I500" s="82"/>
      <c r="J500" s="82"/>
      <c r="K500" s="15"/>
    </row>
    <row r="501" spans="1:11" x14ac:dyDescent="0.2">
      <c r="A501" s="67"/>
      <c r="B501" s="16"/>
      <c r="C501" s="17"/>
      <c r="D501" s="17"/>
      <c r="E501" s="82"/>
      <c r="F501" s="82"/>
      <c r="G501" s="82"/>
      <c r="H501" s="82"/>
      <c r="I501" s="82"/>
      <c r="J501" s="82"/>
      <c r="K501" s="15"/>
    </row>
    <row r="502" spans="1:11" x14ac:dyDescent="0.2">
      <c r="A502" s="67"/>
      <c r="B502" s="16"/>
      <c r="C502" s="17"/>
      <c r="D502" s="17"/>
      <c r="E502" s="82"/>
      <c r="F502" s="82"/>
      <c r="G502" s="82"/>
      <c r="H502" s="82"/>
      <c r="I502" s="82"/>
      <c r="J502" s="82"/>
      <c r="K502" s="15"/>
    </row>
    <row r="503" spans="1:11" x14ac:dyDescent="0.2">
      <c r="A503" s="67"/>
      <c r="B503" s="16"/>
      <c r="C503" s="17"/>
      <c r="D503" s="17"/>
      <c r="E503" s="82"/>
      <c r="F503" s="82"/>
      <c r="G503" s="82"/>
      <c r="H503" s="82"/>
      <c r="I503" s="82"/>
      <c r="J503" s="82"/>
      <c r="K503" s="15"/>
    </row>
    <row r="504" spans="1:11" x14ac:dyDescent="0.2">
      <c r="A504" s="67"/>
      <c r="B504" s="16"/>
      <c r="C504" s="17"/>
      <c r="D504" s="17"/>
      <c r="E504" s="82"/>
      <c r="F504" s="82"/>
      <c r="G504" s="82"/>
      <c r="H504" s="82"/>
      <c r="I504" s="82"/>
      <c r="J504" s="82"/>
      <c r="K504" s="15"/>
    </row>
    <row r="505" spans="1:11" x14ac:dyDescent="0.2">
      <c r="A505" s="67"/>
      <c r="B505" s="16"/>
      <c r="C505" s="17"/>
      <c r="D505" s="17"/>
      <c r="E505" s="82"/>
      <c r="F505" s="82"/>
      <c r="G505" s="82"/>
      <c r="H505" s="82"/>
      <c r="I505" s="82"/>
      <c r="J505" s="82"/>
      <c r="K505" s="15"/>
    </row>
    <row r="506" spans="1:11" x14ac:dyDescent="0.2">
      <c r="A506" s="67"/>
      <c r="B506" s="16"/>
      <c r="C506" s="17"/>
      <c r="D506" s="17"/>
      <c r="E506" s="82"/>
      <c r="F506" s="82"/>
      <c r="G506" s="82"/>
      <c r="H506" s="82"/>
      <c r="I506" s="82"/>
      <c r="J506" s="82"/>
      <c r="K506" s="15"/>
    </row>
    <row r="507" spans="1:11" x14ac:dyDescent="0.2">
      <c r="A507" s="67"/>
      <c r="B507" s="16"/>
      <c r="C507" s="17"/>
      <c r="D507" s="17"/>
      <c r="E507" s="82"/>
      <c r="F507" s="82"/>
      <c r="G507" s="82"/>
      <c r="H507" s="82"/>
      <c r="I507" s="82"/>
      <c r="J507" s="82"/>
      <c r="K507" s="15"/>
    </row>
    <row r="508" spans="1:11" x14ac:dyDescent="0.2">
      <c r="A508" s="67"/>
      <c r="B508" s="16"/>
      <c r="C508" s="17"/>
      <c r="D508" s="17"/>
      <c r="E508" s="82"/>
      <c r="F508" s="82"/>
      <c r="G508" s="82"/>
      <c r="H508" s="82"/>
      <c r="I508" s="82"/>
      <c r="J508" s="82"/>
      <c r="K508" s="15"/>
    </row>
    <row r="509" spans="1:11" x14ac:dyDescent="0.2">
      <c r="A509" s="67"/>
      <c r="B509" s="16"/>
      <c r="C509" s="17"/>
      <c r="D509" s="17"/>
      <c r="E509" s="82"/>
      <c r="F509" s="82"/>
      <c r="G509" s="82"/>
      <c r="H509" s="82"/>
      <c r="I509" s="82"/>
      <c r="J509" s="82"/>
      <c r="K509" s="15"/>
    </row>
    <row r="510" spans="1:11" x14ac:dyDescent="0.2">
      <c r="A510" s="67"/>
      <c r="B510" s="16"/>
      <c r="C510" s="17"/>
      <c r="D510" s="17"/>
      <c r="E510" s="82"/>
      <c r="F510" s="82"/>
      <c r="G510" s="82"/>
      <c r="H510" s="82"/>
      <c r="I510" s="82"/>
      <c r="J510" s="82"/>
      <c r="K510" s="15"/>
    </row>
    <row r="511" spans="1:11" x14ac:dyDescent="0.2">
      <c r="A511" s="67"/>
      <c r="B511" s="16"/>
      <c r="C511" s="17"/>
      <c r="D511" s="17"/>
      <c r="E511" s="82"/>
      <c r="F511" s="82"/>
      <c r="G511" s="82"/>
      <c r="H511" s="82"/>
      <c r="I511" s="82"/>
      <c r="J511" s="82"/>
      <c r="K511" s="15"/>
    </row>
    <row r="512" spans="1:11" x14ac:dyDescent="0.2">
      <c r="A512" s="67"/>
      <c r="B512" s="16"/>
      <c r="C512" s="17"/>
      <c r="D512" s="17"/>
      <c r="E512" s="82"/>
      <c r="F512" s="82"/>
      <c r="G512" s="82"/>
      <c r="H512" s="82"/>
      <c r="I512" s="82"/>
      <c r="J512" s="82"/>
      <c r="K512" s="15"/>
    </row>
    <row r="513" spans="1:11" x14ac:dyDescent="0.2">
      <c r="A513" s="67"/>
      <c r="B513" s="16"/>
      <c r="C513" s="17"/>
      <c r="D513" s="17"/>
      <c r="E513" s="82"/>
      <c r="F513" s="82"/>
      <c r="G513" s="82"/>
      <c r="H513" s="82"/>
      <c r="I513" s="82"/>
      <c r="J513" s="82"/>
      <c r="K513" s="15"/>
    </row>
    <row r="514" spans="1:11" x14ac:dyDescent="0.2">
      <c r="A514" s="67"/>
      <c r="B514" s="16"/>
      <c r="C514" s="17"/>
      <c r="D514" s="17"/>
      <c r="E514" s="82"/>
      <c r="F514" s="82"/>
      <c r="G514" s="82"/>
      <c r="H514" s="82"/>
      <c r="I514" s="82"/>
      <c r="J514" s="82"/>
      <c r="K514" s="15"/>
    </row>
    <row r="515" spans="1:11" x14ac:dyDescent="0.2">
      <c r="A515" s="67"/>
      <c r="B515" s="16"/>
      <c r="C515" s="17"/>
      <c r="D515" s="17"/>
      <c r="E515" s="82"/>
      <c r="F515" s="82"/>
      <c r="G515" s="82"/>
      <c r="H515" s="82"/>
      <c r="I515" s="82"/>
      <c r="J515" s="82"/>
      <c r="K515" s="15"/>
    </row>
    <row r="516" spans="1:11" x14ac:dyDescent="0.2">
      <c r="A516" s="67"/>
      <c r="B516" s="16"/>
      <c r="C516" s="17"/>
      <c r="D516" s="17"/>
      <c r="E516" s="82"/>
      <c r="F516" s="82"/>
      <c r="G516" s="82"/>
      <c r="H516" s="82"/>
      <c r="I516" s="82"/>
      <c r="J516" s="82"/>
      <c r="K516" s="15"/>
    </row>
    <row r="517" spans="1:11" x14ac:dyDescent="0.2">
      <c r="A517" s="67"/>
      <c r="B517" s="16"/>
      <c r="C517" s="17"/>
      <c r="D517" s="17"/>
      <c r="E517" s="82"/>
      <c r="F517" s="82"/>
      <c r="G517" s="82"/>
      <c r="H517" s="82"/>
      <c r="I517" s="82"/>
      <c r="J517" s="82"/>
      <c r="K517" s="15"/>
    </row>
    <row r="518" spans="1:11" x14ac:dyDescent="0.2">
      <c r="A518" s="67"/>
      <c r="B518" s="16"/>
      <c r="C518" s="17"/>
      <c r="D518" s="17"/>
      <c r="E518" s="82"/>
      <c r="F518" s="82"/>
      <c r="G518" s="82"/>
      <c r="H518" s="82"/>
      <c r="I518" s="82"/>
      <c r="J518" s="82"/>
      <c r="K518" s="15"/>
    </row>
    <row r="519" spans="1:11" x14ac:dyDescent="0.2">
      <c r="A519" s="67"/>
      <c r="B519" s="16"/>
      <c r="C519" s="17"/>
      <c r="D519" s="17"/>
      <c r="E519" s="82"/>
      <c r="F519" s="82"/>
      <c r="G519" s="82"/>
      <c r="H519" s="82"/>
      <c r="I519" s="82"/>
      <c r="J519" s="82"/>
      <c r="K519" s="15"/>
    </row>
    <row r="520" spans="1:11" x14ac:dyDescent="0.2">
      <c r="A520" s="67"/>
      <c r="B520" s="16"/>
      <c r="C520" s="17"/>
      <c r="D520" s="17"/>
      <c r="E520" s="82"/>
      <c r="F520" s="82"/>
      <c r="G520" s="82"/>
      <c r="H520" s="82"/>
      <c r="I520" s="82"/>
      <c r="J520" s="82"/>
      <c r="K520" s="15"/>
    </row>
    <row r="521" spans="1:11" x14ac:dyDescent="0.2">
      <c r="A521" s="67"/>
      <c r="B521" s="16"/>
      <c r="C521" s="17"/>
      <c r="D521" s="17"/>
      <c r="E521" s="82"/>
      <c r="F521" s="82"/>
      <c r="G521" s="82"/>
      <c r="H521" s="82"/>
      <c r="I521" s="82"/>
      <c r="J521" s="82"/>
      <c r="K521" s="15"/>
    </row>
    <row r="522" spans="1:11" x14ac:dyDescent="0.2">
      <c r="A522" s="67"/>
      <c r="B522" s="16"/>
      <c r="C522" s="17"/>
      <c r="D522" s="17"/>
      <c r="E522" s="82"/>
      <c r="F522" s="82"/>
      <c r="G522" s="82"/>
      <c r="H522" s="82"/>
      <c r="I522" s="82"/>
      <c r="J522" s="82"/>
      <c r="K522" s="15"/>
    </row>
    <row r="523" spans="1:11" x14ac:dyDescent="0.2">
      <c r="A523" s="67"/>
      <c r="B523" s="16"/>
      <c r="C523" s="17"/>
      <c r="D523" s="17"/>
      <c r="E523" s="82"/>
      <c r="F523" s="82"/>
      <c r="G523" s="82"/>
      <c r="H523" s="82"/>
      <c r="I523" s="82"/>
      <c r="J523" s="82"/>
      <c r="K523" s="15"/>
    </row>
    <row r="524" spans="1:11" x14ac:dyDescent="0.2">
      <c r="A524" s="67"/>
      <c r="B524" s="16"/>
      <c r="C524" s="17"/>
      <c r="D524" s="17"/>
      <c r="E524" s="82"/>
      <c r="F524" s="82"/>
      <c r="G524" s="82"/>
      <c r="H524" s="82"/>
      <c r="I524" s="82"/>
      <c r="J524" s="82"/>
      <c r="K524" s="15"/>
    </row>
    <row r="525" spans="1:11" x14ac:dyDescent="0.2">
      <c r="A525" s="67"/>
      <c r="B525" s="16"/>
      <c r="C525" s="17"/>
      <c r="D525" s="17"/>
      <c r="E525" s="82"/>
      <c r="F525" s="82"/>
      <c r="G525" s="82"/>
      <c r="H525" s="82"/>
      <c r="I525" s="82"/>
      <c r="J525" s="82"/>
      <c r="K525" s="15"/>
    </row>
    <row r="526" spans="1:11" x14ac:dyDescent="0.2">
      <c r="A526" s="67"/>
      <c r="B526" s="16"/>
      <c r="C526" s="17"/>
      <c r="D526" s="17"/>
      <c r="E526" s="82"/>
      <c r="F526" s="82"/>
      <c r="G526" s="82"/>
      <c r="H526" s="82"/>
      <c r="I526" s="82"/>
      <c r="J526" s="82"/>
      <c r="K526" s="15"/>
    </row>
    <row r="527" spans="1:11" x14ac:dyDescent="0.2">
      <c r="A527" s="67"/>
      <c r="B527" s="16"/>
      <c r="C527" s="17"/>
      <c r="D527" s="17"/>
      <c r="E527" s="82"/>
      <c r="F527" s="82"/>
      <c r="G527" s="82"/>
      <c r="H527" s="82"/>
      <c r="I527" s="82"/>
      <c r="J527" s="82"/>
      <c r="K527" s="15"/>
    </row>
    <row r="528" spans="1:11" x14ac:dyDescent="0.2">
      <c r="A528" s="67"/>
      <c r="B528" s="16"/>
      <c r="C528" s="17"/>
      <c r="D528" s="17"/>
      <c r="E528" s="82"/>
      <c r="F528" s="82"/>
      <c r="G528" s="82"/>
      <c r="H528" s="82"/>
      <c r="I528" s="82"/>
      <c r="J528" s="82"/>
      <c r="K528" s="15"/>
    </row>
    <row r="529" spans="1:11" x14ac:dyDescent="0.2">
      <c r="A529" s="67"/>
      <c r="B529" s="16"/>
      <c r="C529" s="17"/>
      <c r="D529" s="17"/>
      <c r="E529" s="82"/>
      <c r="F529" s="82"/>
      <c r="G529" s="82"/>
      <c r="H529" s="82"/>
      <c r="I529" s="82"/>
      <c r="J529" s="82"/>
      <c r="K529" s="15"/>
    </row>
    <row r="530" spans="1:11" x14ac:dyDescent="0.2">
      <c r="A530" s="67"/>
      <c r="B530" s="16"/>
      <c r="C530" s="17"/>
      <c r="D530" s="17"/>
      <c r="E530" s="82"/>
      <c r="F530" s="82"/>
      <c r="G530" s="82"/>
      <c r="H530" s="82"/>
      <c r="I530" s="82"/>
      <c r="J530" s="82"/>
      <c r="K530" s="15"/>
    </row>
    <row r="531" spans="1:11" x14ac:dyDescent="0.2">
      <c r="A531" s="67"/>
      <c r="B531" s="16"/>
      <c r="C531" s="17"/>
      <c r="D531" s="17"/>
      <c r="E531" s="82"/>
      <c r="F531" s="82"/>
      <c r="G531" s="82"/>
      <c r="H531" s="82"/>
      <c r="I531" s="82"/>
      <c r="J531" s="82"/>
      <c r="K531" s="15"/>
    </row>
    <row r="532" spans="1:11" x14ac:dyDescent="0.2">
      <c r="A532" s="67"/>
      <c r="B532" s="16"/>
      <c r="C532" s="17"/>
      <c r="D532" s="17"/>
      <c r="E532" s="82"/>
      <c r="F532" s="82"/>
      <c r="G532" s="82"/>
      <c r="H532" s="82"/>
      <c r="I532" s="82"/>
      <c r="J532" s="82"/>
      <c r="K532" s="15"/>
    </row>
    <row r="533" spans="1:11" x14ac:dyDescent="0.2">
      <c r="A533" s="67"/>
      <c r="B533" s="16"/>
      <c r="C533" s="17"/>
      <c r="D533" s="17"/>
      <c r="E533" s="82"/>
      <c r="F533" s="82"/>
      <c r="G533" s="82"/>
      <c r="H533" s="82"/>
      <c r="I533" s="82"/>
      <c r="J533" s="82"/>
      <c r="K533" s="15"/>
    </row>
    <row r="534" spans="1:11" x14ac:dyDescent="0.2">
      <c r="A534" s="67"/>
      <c r="B534" s="16"/>
      <c r="C534" s="17"/>
      <c r="D534" s="17"/>
      <c r="E534" s="82"/>
      <c r="F534" s="82"/>
      <c r="G534" s="82"/>
      <c r="H534" s="82"/>
      <c r="I534" s="82"/>
      <c r="J534" s="82"/>
      <c r="K534" s="15"/>
    </row>
    <row r="535" spans="1:11" x14ac:dyDescent="0.2">
      <c r="A535" s="67"/>
      <c r="B535" s="16"/>
      <c r="C535" s="17"/>
      <c r="D535" s="17"/>
      <c r="E535" s="82"/>
      <c r="F535" s="82"/>
      <c r="G535" s="82"/>
      <c r="H535" s="82"/>
      <c r="I535" s="82"/>
      <c r="J535" s="82"/>
      <c r="K535" s="15"/>
    </row>
    <row r="536" spans="1:11" x14ac:dyDescent="0.2">
      <c r="A536" s="67"/>
      <c r="B536" s="16"/>
      <c r="C536" s="17"/>
      <c r="D536" s="17"/>
      <c r="E536" s="82"/>
      <c r="F536" s="82"/>
      <c r="G536" s="82"/>
      <c r="H536" s="82"/>
      <c r="I536" s="82"/>
      <c r="J536" s="82"/>
      <c r="K536" s="15"/>
    </row>
    <row r="537" spans="1:11" x14ac:dyDescent="0.2">
      <c r="A537" s="67"/>
      <c r="B537" s="16"/>
      <c r="C537" s="17"/>
      <c r="D537" s="17"/>
      <c r="E537" s="82"/>
      <c r="F537" s="82"/>
      <c r="G537" s="82"/>
      <c r="H537" s="82"/>
      <c r="I537" s="82"/>
      <c r="J537" s="82"/>
      <c r="K537" s="15"/>
    </row>
    <row r="538" spans="1:11" x14ac:dyDescent="0.2">
      <c r="A538" s="67"/>
      <c r="B538" s="16"/>
      <c r="C538" s="17"/>
      <c r="D538" s="17"/>
      <c r="E538" s="82"/>
      <c r="F538" s="82"/>
      <c r="G538" s="82"/>
      <c r="H538" s="82"/>
      <c r="I538" s="82"/>
      <c r="J538" s="82"/>
      <c r="K538" s="15"/>
    </row>
    <row r="539" spans="1:11" x14ac:dyDescent="0.2">
      <c r="A539" s="67"/>
      <c r="B539" s="16"/>
      <c r="C539" s="17"/>
      <c r="D539" s="17"/>
      <c r="E539" s="82"/>
      <c r="F539" s="82"/>
      <c r="G539" s="82"/>
      <c r="H539" s="82"/>
      <c r="I539" s="82"/>
      <c r="J539" s="82"/>
      <c r="K539" s="15"/>
    </row>
    <row r="540" spans="1:11" x14ac:dyDescent="0.2">
      <c r="A540" s="67"/>
      <c r="B540" s="16"/>
      <c r="C540" s="17"/>
      <c r="D540" s="17"/>
      <c r="E540" s="82"/>
      <c r="F540" s="82"/>
      <c r="G540" s="82"/>
      <c r="H540" s="82"/>
      <c r="I540" s="82"/>
      <c r="J540" s="82"/>
      <c r="K540" s="15"/>
    </row>
    <row r="541" spans="1:11" x14ac:dyDescent="0.2">
      <c r="A541" s="67"/>
      <c r="B541" s="16"/>
      <c r="C541" s="17"/>
      <c r="D541" s="17"/>
      <c r="E541" s="82"/>
      <c r="F541" s="82"/>
      <c r="G541" s="82"/>
      <c r="H541" s="82"/>
      <c r="I541" s="82"/>
      <c r="J541" s="82"/>
      <c r="K541" s="15"/>
    </row>
    <row r="542" spans="1:11" x14ac:dyDescent="0.2">
      <c r="A542" s="67"/>
      <c r="B542" s="16"/>
      <c r="C542" s="17"/>
      <c r="D542" s="17"/>
      <c r="E542" s="82"/>
      <c r="F542" s="82"/>
      <c r="G542" s="82"/>
      <c r="H542" s="82"/>
      <c r="I542" s="82"/>
      <c r="J542" s="82"/>
      <c r="K542" s="15"/>
    </row>
    <row r="543" spans="1:11" x14ac:dyDescent="0.2">
      <c r="A543" s="67"/>
      <c r="B543" s="16"/>
      <c r="C543" s="17"/>
      <c r="D543" s="17"/>
      <c r="E543" s="82"/>
      <c r="F543" s="82"/>
      <c r="G543" s="82"/>
      <c r="H543" s="82"/>
      <c r="I543" s="82"/>
      <c r="J543" s="82"/>
      <c r="K543" s="15"/>
    </row>
    <row r="544" spans="1:11" x14ac:dyDescent="0.2">
      <c r="A544" s="67"/>
      <c r="B544" s="16"/>
      <c r="C544" s="17"/>
      <c r="D544" s="17"/>
      <c r="E544" s="82"/>
      <c r="F544" s="82"/>
      <c r="G544" s="82"/>
      <c r="H544" s="82"/>
      <c r="I544" s="82"/>
      <c r="J544" s="82"/>
      <c r="K544" s="15"/>
    </row>
    <row r="545" spans="1:11" x14ac:dyDescent="0.2">
      <c r="A545" s="67"/>
      <c r="B545" s="16"/>
      <c r="C545" s="17"/>
      <c r="D545" s="17"/>
      <c r="E545" s="82"/>
      <c r="F545" s="82"/>
      <c r="G545" s="82"/>
      <c r="H545" s="82"/>
      <c r="I545" s="82"/>
      <c r="J545" s="82"/>
      <c r="K545" s="15"/>
    </row>
    <row r="546" spans="1:11" x14ac:dyDescent="0.2">
      <c r="A546" s="67"/>
      <c r="B546" s="16"/>
      <c r="C546" s="17"/>
      <c r="D546" s="17"/>
      <c r="E546" s="82"/>
      <c r="F546" s="82"/>
      <c r="G546" s="82"/>
      <c r="H546" s="82"/>
      <c r="I546" s="82"/>
      <c r="J546" s="82"/>
      <c r="K546" s="15"/>
    </row>
    <row r="547" spans="1:11" x14ac:dyDescent="0.2">
      <c r="A547" s="67"/>
      <c r="B547" s="16"/>
      <c r="C547" s="17"/>
      <c r="D547" s="17"/>
      <c r="E547" s="82"/>
      <c r="F547" s="82"/>
      <c r="G547" s="82"/>
      <c r="H547" s="82"/>
      <c r="I547" s="82"/>
      <c r="J547" s="82"/>
      <c r="K547" s="15"/>
    </row>
    <row r="548" spans="1:11" x14ac:dyDescent="0.2">
      <c r="A548" s="67"/>
      <c r="B548" s="16"/>
      <c r="C548" s="17"/>
      <c r="D548" s="17"/>
      <c r="E548" s="82"/>
      <c r="F548" s="82"/>
      <c r="G548" s="82"/>
      <c r="H548" s="82"/>
      <c r="I548" s="82"/>
      <c r="J548" s="82"/>
      <c r="K548" s="15"/>
    </row>
    <row r="549" spans="1:11" x14ac:dyDescent="0.2">
      <c r="A549" s="67"/>
      <c r="B549" s="16"/>
      <c r="C549" s="17"/>
      <c r="D549" s="17"/>
      <c r="E549" s="82"/>
      <c r="F549" s="82"/>
      <c r="G549" s="82"/>
      <c r="H549" s="82"/>
      <c r="I549" s="82"/>
      <c r="J549" s="82"/>
      <c r="K549" s="15"/>
    </row>
    <row r="550" spans="1:11" x14ac:dyDescent="0.2">
      <c r="A550" s="67"/>
      <c r="B550" s="16"/>
      <c r="C550" s="17"/>
      <c r="D550" s="17"/>
      <c r="E550" s="82"/>
      <c r="F550" s="82"/>
      <c r="G550" s="82"/>
      <c r="H550" s="82"/>
      <c r="I550" s="82"/>
      <c r="J550" s="82"/>
      <c r="K550" s="15"/>
    </row>
    <row r="551" spans="1:11" x14ac:dyDescent="0.2">
      <c r="A551" s="67"/>
      <c r="B551" s="16"/>
      <c r="C551" s="17"/>
      <c r="D551" s="17"/>
      <c r="E551" s="82"/>
      <c r="F551" s="82"/>
      <c r="G551" s="82"/>
      <c r="H551" s="82"/>
      <c r="I551" s="82"/>
      <c r="J551" s="82"/>
      <c r="K551" s="15"/>
    </row>
    <row r="552" spans="1:11" x14ac:dyDescent="0.2">
      <c r="A552" s="67"/>
      <c r="B552" s="16"/>
      <c r="C552" s="17"/>
      <c r="D552" s="17"/>
      <c r="E552" s="82"/>
      <c r="F552" s="82"/>
      <c r="G552" s="82"/>
      <c r="H552" s="82"/>
      <c r="I552" s="82"/>
      <c r="J552" s="82"/>
      <c r="K552" s="15"/>
    </row>
    <row r="553" spans="1:11" x14ac:dyDescent="0.2">
      <c r="A553" s="67"/>
      <c r="B553" s="16"/>
      <c r="C553" s="17"/>
      <c r="D553" s="17"/>
      <c r="E553" s="82"/>
      <c r="F553" s="82"/>
      <c r="G553" s="82"/>
      <c r="H553" s="82"/>
      <c r="I553" s="82"/>
      <c r="J553" s="82"/>
      <c r="K553" s="15"/>
    </row>
    <row r="554" spans="1:11" x14ac:dyDescent="0.2">
      <c r="A554" s="67"/>
      <c r="B554" s="16"/>
      <c r="C554" s="17"/>
      <c r="D554" s="17"/>
      <c r="E554" s="82"/>
      <c r="F554" s="82"/>
      <c r="G554" s="82"/>
      <c r="H554" s="82"/>
      <c r="I554" s="82"/>
      <c r="J554" s="82"/>
      <c r="K554" s="15"/>
    </row>
    <row r="555" spans="1:11" x14ac:dyDescent="0.2">
      <c r="A555" s="67"/>
      <c r="B555" s="16"/>
      <c r="C555" s="17"/>
      <c r="D555" s="17"/>
      <c r="E555" s="82"/>
      <c r="F555" s="82"/>
      <c r="G555" s="82"/>
      <c r="H555" s="82"/>
      <c r="I555" s="82"/>
      <c r="J555" s="82"/>
      <c r="K555" s="15"/>
    </row>
    <row r="556" spans="1:11" x14ac:dyDescent="0.2">
      <c r="A556" s="67"/>
      <c r="B556" s="16"/>
      <c r="C556" s="17"/>
      <c r="D556" s="17"/>
      <c r="E556" s="82"/>
      <c r="F556" s="82"/>
      <c r="G556" s="82"/>
      <c r="H556" s="82"/>
      <c r="I556" s="82"/>
      <c r="J556" s="82"/>
      <c r="K556" s="15"/>
    </row>
    <row r="557" spans="1:11" x14ac:dyDescent="0.2">
      <c r="A557" s="67"/>
      <c r="B557" s="16"/>
      <c r="C557" s="17"/>
      <c r="D557" s="17"/>
      <c r="E557" s="82"/>
      <c r="F557" s="82"/>
      <c r="G557" s="82"/>
      <c r="H557" s="82"/>
      <c r="I557" s="82"/>
      <c r="J557" s="82"/>
      <c r="K557" s="15"/>
    </row>
    <row r="558" spans="1:11" x14ac:dyDescent="0.2">
      <c r="A558" s="67"/>
      <c r="B558" s="16"/>
      <c r="C558" s="17"/>
      <c r="D558" s="17"/>
      <c r="E558" s="82"/>
      <c r="F558" s="82"/>
      <c r="G558" s="82"/>
      <c r="H558" s="82"/>
      <c r="I558" s="82"/>
      <c r="J558" s="82"/>
      <c r="K558" s="15"/>
    </row>
    <row r="559" spans="1:11" x14ac:dyDescent="0.2">
      <c r="A559" s="67"/>
      <c r="B559" s="16"/>
      <c r="C559" s="17"/>
      <c r="D559" s="17"/>
      <c r="E559" s="82"/>
      <c r="F559" s="82"/>
      <c r="G559" s="82"/>
      <c r="H559" s="82"/>
      <c r="I559" s="82"/>
      <c r="J559" s="82"/>
      <c r="K559" s="15"/>
    </row>
    <row r="560" spans="1:11" x14ac:dyDescent="0.2">
      <c r="A560" s="67"/>
      <c r="B560" s="16"/>
      <c r="C560" s="17"/>
      <c r="D560" s="17"/>
      <c r="E560" s="82"/>
      <c r="F560" s="82"/>
      <c r="G560" s="82"/>
      <c r="H560" s="82"/>
      <c r="I560" s="82"/>
      <c r="J560" s="82"/>
      <c r="K560" s="15"/>
    </row>
    <row r="561" spans="1:11" x14ac:dyDescent="0.2">
      <c r="A561" s="67"/>
      <c r="B561" s="16"/>
      <c r="C561" s="17"/>
      <c r="D561" s="17"/>
      <c r="E561" s="82"/>
      <c r="F561" s="82"/>
      <c r="G561" s="82"/>
      <c r="H561" s="82"/>
      <c r="I561" s="82"/>
      <c r="J561" s="82"/>
      <c r="K561" s="15"/>
    </row>
    <row r="562" spans="1:11" x14ac:dyDescent="0.2">
      <c r="A562" s="67"/>
      <c r="B562" s="16"/>
      <c r="C562" s="17"/>
      <c r="D562" s="17"/>
      <c r="E562" s="82"/>
      <c r="F562" s="82"/>
      <c r="G562" s="82"/>
      <c r="H562" s="82"/>
      <c r="I562" s="82"/>
      <c r="J562" s="82"/>
      <c r="K562" s="15"/>
    </row>
    <row r="563" spans="1:11" x14ac:dyDescent="0.2">
      <c r="A563" s="67"/>
      <c r="B563" s="16"/>
      <c r="C563" s="17"/>
      <c r="D563" s="17"/>
      <c r="E563" s="82"/>
      <c r="F563" s="82"/>
      <c r="G563" s="82"/>
      <c r="H563" s="82"/>
      <c r="I563" s="82"/>
      <c r="J563" s="82"/>
      <c r="K563" s="15"/>
    </row>
    <row r="564" spans="1:11" x14ac:dyDescent="0.2">
      <c r="A564" s="67"/>
      <c r="B564" s="16"/>
      <c r="C564" s="17"/>
      <c r="D564" s="17"/>
      <c r="E564" s="82"/>
      <c r="F564" s="82"/>
      <c r="G564" s="82"/>
      <c r="H564" s="82"/>
      <c r="I564" s="82"/>
      <c r="J564" s="82"/>
      <c r="K564" s="15"/>
    </row>
    <row r="565" spans="1:11" x14ac:dyDescent="0.2">
      <c r="A565" s="67"/>
      <c r="B565" s="16"/>
      <c r="C565" s="17"/>
      <c r="D565" s="17"/>
      <c r="E565" s="82"/>
      <c r="F565" s="82"/>
      <c r="G565" s="82"/>
      <c r="H565" s="82"/>
      <c r="I565" s="82"/>
      <c r="J565" s="82"/>
      <c r="K565" s="15"/>
    </row>
    <row r="566" spans="1:11" x14ac:dyDescent="0.2">
      <c r="A566" s="67"/>
      <c r="B566" s="16"/>
      <c r="C566" s="17"/>
      <c r="D566" s="17"/>
      <c r="E566" s="82"/>
      <c r="F566" s="82"/>
      <c r="G566" s="82"/>
      <c r="H566" s="82"/>
      <c r="I566" s="82"/>
      <c r="J566" s="82"/>
      <c r="K566" s="15"/>
    </row>
    <row r="567" spans="1:11" x14ac:dyDescent="0.2">
      <c r="A567" s="67"/>
      <c r="B567" s="16"/>
      <c r="C567" s="17"/>
      <c r="D567" s="17"/>
      <c r="E567" s="82"/>
      <c r="F567" s="82"/>
      <c r="G567" s="82"/>
      <c r="H567" s="82"/>
      <c r="I567" s="82"/>
      <c r="J567" s="82"/>
      <c r="K567" s="15"/>
    </row>
    <row r="568" spans="1:11" x14ac:dyDescent="0.2">
      <c r="A568" s="67"/>
      <c r="B568" s="16"/>
      <c r="C568" s="17"/>
      <c r="D568" s="17"/>
      <c r="E568" s="82"/>
      <c r="F568" s="82"/>
      <c r="G568" s="82"/>
      <c r="H568" s="82"/>
      <c r="I568" s="82"/>
      <c r="J568" s="82"/>
      <c r="K568" s="15"/>
    </row>
    <row r="569" spans="1:11" x14ac:dyDescent="0.2">
      <c r="A569" s="67"/>
      <c r="B569" s="16"/>
      <c r="C569" s="17"/>
      <c r="D569" s="17"/>
      <c r="E569" s="82"/>
      <c r="F569" s="82"/>
      <c r="G569" s="82"/>
      <c r="H569" s="82"/>
      <c r="I569" s="82"/>
      <c r="J569" s="82"/>
      <c r="K569" s="15"/>
    </row>
    <row r="570" spans="1:11" x14ac:dyDescent="0.2">
      <c r="A570" s="67"/>
      <c r="B570" s="16"/>
      <c r="C570" s="17"/>
      <c r="D570" s="17"/>
      <c r="E570" s="82"/>
      <c r="F570" s="82"/>
      <c r="G570" s="82"/>
      <c r="H570" s="82"/>
      <c r="I570" s="82"/>
      <c r="J570" s="82"/>
      <c r="K570" s="15"/>
    </row>
    <row r="571" spans="1:11" x14ac:dyDescent="0.2">
      <c r="A571" s="67"/>
      <c r="B571" s="16"/>
      <c r="C571" s="17"/>
      <c r="D571" s="17"/>
      <c r="E571" s="82"/>
      <c r="F571" s="82"/>
      <c r="G571" s="82"/>
      <c r="H571" s="82"/>
      <c r="I571" s="82"/>
      <c r="J571" s="82"/>
      <c r="K571" s="15"/>
    </row>
    <row r="572" spans="1:11" x14ac:dyDescent="0.2">
      <c r="A572" s="67"/>
      <c r="B572" s="16"/>
      <c r="C572" s="17"/>
      <c r="D572" s="17"/>
      <c r="E572" s="82"/>
      <c r="F572" s="82"/>
      <c r="G572" s="82"/>
      <c r="H572" s="82"/>
      <c r="I572" s="82"/>
      <c r="J572" s="82"/>
      <c r="K572" s="15"/>
    </row>
    <row r="573" spans="1:11" x14ac:dyDescent="0.2">
      <c r="A573" s="67"/>
      <c r="B573" s="16"/>
      <c r="C573" s="17"/>
      <c r="D573" s="17"/>
      <c r="E573" s="82"/>
      <c r="F573" s="82"/>
      <c r="G573" s="82"/>
      <c r="H573" s="82"/>
      <c r="I573" s="82"/>
      <c r="J573" s="82"/>
      <c r="K573" s="15"/>
    </row>
    <row r="574" spans="1:11" x14ac:dyDescent="0.2">
      <c r="A574" s="67"/>
      <c r="B574" s="16"/>
      <c r="C574" s="17"/>
      <c r="D574" s="17"/>
      <c r="E574" s="82"/>
      <c r="F574" s="82"/>
      <c r="G574" s="82"/>
      <c r="H574" s="82"/>
      <c r="I574" s="82"/>
      <c r="J574" s="82"/>
      <c r="K574" s="15"/>
    </row>
    <row r="575" spans="1:11" x14ac:dyDescent="0.2">
      <c r="A575" s="67"/>
      <c r="B575" s="16"/>
      <c r="C575" s="17"/>
      <c r="D575" s="17"/>
      <c r="E575" s="82"/>
      <c r="F575" s="82"/>
      <c r="G575" s="82"/>
      <c r="H575" s="82"/>
      <c r="I575" s="82"/>
      <c r="J575" s="82"/>
      <c r="K575" s="15"/>
    </row>
    <row r="576" spans="1:11" x14ac:dyDescent="0.2">
      <c r="A576" s="67"/>
      <c r="B576" s="16"/>
      <c r="C576" s="17"/>
      <c r="D576" s="17"/>
      <c r="E576" s="82"/>
      <c r="F576" s="82"/>
      <c r="G576" s="82"/>
      <c r="H576" s="82"/>
      <c r="I576" s="82"/>
      <c r="J576" s="82"/>
      <c r="K576" s="15"/>
    </row>
    <row r="577" spans="1:11" x14ac:dyDescent="0.2">
      <c r="A577" s="67"/>
      <c r="B577" s="16"/>
      <c r="C577" s="17"/>
      <c r="D577" s="17"/>
      <c r="E577" s="82"/>
      <c r="F577" s="82"/>
      <c r="G577" s="82"/>
      <c r="H577" s="82"/>
      <c r="I577" s="82"/>
      <c r="J577" s="82"/>
      <c r="K577" s="15"/>
    </row>
    <row r="578" spans="1:11" x14ac:dyDescent="0.2">
      <c r="A578" s="67"/>
      <c r="B578" s="16"/>
      <c r="C578" s="17"/>
      <c r="D578" s="17"/>
      <c r="E578" s="82"/>
      <c r="F578" s="82"/>
      <c r="G578" s="82"/>
      <c r="H578" s="82"/>
      <c r="I578" s="82"/>
      <c r="J578" s="82"/>
      <c r="K578" s="15"/>
    </row>
    <row r="579" spans="1:11" x14ac:dyDescent="0.2">
      <c r="A579" s="67"/>
      <c r="B579" s="16"/>
      <c r="C579" s="17"/>
      <c r="D579" s="17"/>
      <c r="E579" s="82"/>
      <c r="F579" s="82"/>
      <c r="G579" s="82"/>
      <c r="H579" s="82"/>
      <c r="I579" s="82"/>
      <c r="J579" s="82"/>
      <c r="K579" s="15"/>
    </row>
    <row r="580" spans="1:11" x14ac:dyDescent="0.2">
      <c r="A580" s="67"/>
      <c r="B580" s="16"/>
      <c r="C580" s="17"/>
      <c r="D580" s="17"/>
      <c r="E580" s="82"/>
      <c r="F580" s="82"/>
      <c r="G580" s="82"/>
      <c r="H580" s="82"/>
      <c r="I580" s="82"/>
      <c r="J580" s="82"/>
      <c r="K580" s="15"/>
    </row>
    <row r="581" spans="1:11" x14ac:dyDescent="0.2">
      <c r="A581" s="67"/>
      <c r="B581" s="16"/>
      <c r="C581" s="17"/>
      <c r="D581" s="17"/>
      <c r="E581" s="82"/>
      <c r="F581" s="82"/>
      <c r="G581" s="82"/>
      <c r="H581" s="82"/>
      <c r="I581" s="82"/>
      <c r="J581" s="82"/>
      <c r="K581" s="15"/>
    </row>
    <row r="582" spans="1:11" x14ac:dyDescent="0.2">
      <c r="A582" s="67"/>
      <c r="B582" s="16"/>
      <c r="C582" s="17"/>
      <c r="D582" s="17"/>
      <c r="E582" s="82"/>
      <c r="F582" s="82"/>
      <c r="G582" s="82"/>
      <c r="H582" s="82"/>
      <c r="I582" s="82"/>
      <c r="J582" s="82"/>
      <c r="K582" s="15"/>
    </row>
    <row r="583" spans="1:11" x14ac:dyDescent="0.2">
      <c r="A583" s="67"/>
      <c r="B583" s="16"/>
      <c r="C583" s="17"/>
      <c r="D583" s="17"/>
      <c r="E583" s="82"/>
      <c r="F583" s="82"/>
      <c r="G583" s="82"/>
      <c r="H583" s="82"/>
      <c r="I583" s="82"/>
      <c r="J583" s="82"/>
      <c r="K583" s="15"/>
    </row>
    <row r="584" spans="1:11" x14ac:dyDescent="0.2">
      <c r="A584" s="67"/>
      <c r="B584" s="16"/>
      <c r="C584" s="17"/>
      <c r="D584" s="17"/>
      <c r="E584" s="82"/>
      <c r="F584" s="82"/>
      <c r="G584" s="82"/>
      <c r="H584" s="82"/>
      <c r="I584" s="82"/>
      <c r="J584" s="82"/>
      <c r="K584" s="15"/>
    </row>
    <row r="585" spans="1:11" x14ac:dyDescent="0.2">
      <c r="A585" s="67"/>
      <c r="B585" s="16"/>
      <c r="C585" s="17"/>
      <c r="D585" s="17"/>
      <c r="E585" s="82"/>
      <c r="F585" s="82"/>
      <c r="G585" s="82"/>
      <c r="H585" s="82"/>
      <c r="I585" s="82"/>
      <c r="J585" s="82"/>
      <c r="K585" s="15"/>
    </row>
    <row r="586" spans="1:11" x14ac:dyDescent="0.2">
      <c r="A586" s="67"/>
      <c r="B586" s="16"/>
      <c r="C586" s="17"/>
      <c r="D586" s="17"/>
      <c r="E586" s="82"/>
      <c r="F586" s="82"/>
      <c r="G586" s="82"/>
      <c r="H586" s="82"/>
      <c r="I586" s="82"/>
      <c r="J586" s="82"/>
      <c r="K586" s="15"/>
    </row>
    <row r="587" spans="1:11" x14ac:dyDescent="0.2">
      <c r="A587" s="67"/>
      <c r="B587" s="16"/>
      <c r="C587" s="17"/>
      <c r="D587" s="17"/>
      <c r="E587" s="82"/>
      <c r="F587" s="82"/>
      <c r="G587" s="82"/>
      <c r="H587" s="82"/>
      <c r="I587" s="82"/>
      <c r="J587" s="82"/>
      <c r="K587" s="15"/>
    </row>
    <row r="588" spans="1:11" x14ac:dyDescent="0.2">
      <c r="A588" s="67"/>
      <c r="B588" s="16"/>
      <c r="C588" s="17"/>
      <c r="D588" s="17"/>
      <c r="E588" s="82"/>
      <c r="F588" s="82"/>
      <c r="G588" s="82"/>
      <c r="H588" s="82"/>
      <c r="I588" s="82"/>
      <c r="J588" s="82"/>
      <c r="K588" s="15"/>
    </row>
    <row r="589" spans="1:11" x14ac:dyDescent="0.2">
      <c r="A589" s="67"/>
      <c r="B589" s="16"/>
      <c r="C589" s="17"/>
      <c r="D589" s="17"/>
      <c r="E589" s="82"/>
      <c r="F589" s="82"/>
      <c r="G589" s="82"/>
      <c r="H589" s="82"/>
      <c r="I589" s="82"/>
      <c r="J589" s="82"/>
      <c r="K589" s="15"/>
    </row>
    <row r="590" spans="1:11" x14ac:dyDescent="0.2">
      <c r="A590" s="67"/>
      <c r="B590" s="16"/>
      <c r="C590" s="17"/>
      <c r="D590" s="17"/>
      <c r="E590" s="82"/>
      <c r="F590" s="82"/>
      <c r="G590" s="82"/>
      <c r="H590" s="82"/>
      <c r="I590" s="82"/>
      <c r="J590" s="82"/>
      <c r="K590" s="15"/>
    </row>
    <row r="591" spans="1:11" x14ac:dyDescent="0.2">
      <c r="A591" s="67"/>
      <c r="B591" s="16"/>
      <c r="C591" s="17"/>
      <c r="D591" s="17"/>
      <c r="E591" s="82"/>
      <c r="F591" s="82"/>
      <c r="G591" s="82"/>
      <c r="H591" s="82"/>
      <c r="I591" s="82"/>
      <c r="J591" s="82"/>
      <c r="K591" s="15"/>
    </row>
    <row r="592" spans="1:11" x14ac:dyDescent="0.2">
      <c r="A592" s="67"/>
      <c r="B592" s="16"/>
      <c r="C592" s="17"/>
      <c r="D592" s="17"/>
      <c r="E592" s="82"/>
      <c r="F592" s="82"/>
      <c r="G592" s="82"/>
      <c r="H592" s="82"/>
      <c r="I592" s="82"/>
      <c r="J592" s="82"/>
      <c r="K592" s="15"/>
    </row>
    <row r="593" spans="1:11" x14ac:dyDescent="0.2">
      <c r="A593" s="67"/>
      <c r="B593" s="16"/>
      <c r="C593" s="17"/>
      <c r="D593" s="17"/>
      <c r="E593" s="82"/>
      <c r="F593" s="82"/>
      <c r="G593" s="82"/>
      <c r="H593" s="82"/>
      <c r="I593" s="82"/>
      <c r="J593" s="82"/>
      <c r="K593" s="15"/>
    </row>
    <row r="594" spans="1:11" x14ac:dyDescent="0.2">
      <c r="A594" s="67"/>
      <c r="B594" s="16"/>
      <c r="C594" s="17"/>
      <c r="D594" s="17"/>
      <c r="E594" s="82"/>
      <c r="F594" s="82"/>
      <c r="G594" s="82"/>
      <c r="H594" s="82"/>
      <c r="I594" s="82"/>
      <c r="J594" s="82"/>
      <c r="K594" s="15"/>
    </row>
    <row r="595" spans="1:11" x14ac:dyDescent="0.2">
      <c r="A595" s="67"/>
      <c r="B595" s="16"/>
      <c r="C595" s="17"/>
      <c r="D595" s="17"/>
      <c r="E595" s="82"/>
      <c r="F595" s="82"/>
      <c r="G595" s="82"/>
      <c r="H595" s="82"/>
      <c r="I595" s="82"/>
      <c r="J595" s="82"/>
      <c r="K595" s="15"/>
    </row>
    <row r="596" spans="1:11" x14ac:dyDescent="0.2">
      <c r="A596" s="67"/>
      <c r="B596" s="16"/>
      <c r="C596" s="17"/>
      <c r="D596" s="17"/>
      <c r="E596" s="82"/>
      <c r="F596" s="82"/>
      <c r="G596" s="82"/>
      <c r="H596" s="82"/>
      <c r="I596" s="82"/>
      <c r="J596" s="82"/>
      <c r="K596" s="15"/>
    </row>
    <row r="597" spans="1:11" x14ac:dyDescent="0.2">
      <c r="A597" s="67"/>
      <c r="B597" s="16"/>
      <c r="C597" s="17"/>
      <c r="D597" s="17"/>
      <c r="E597" s="82"/>
      <c r="F597" s="82"/>
      <c r="G597" s="82"/>
      <c r="H597" s="82"/>
      <c r="I597" s="82"/>
      <c r="J597" s="82"/>
      <c r="K597" s="15"/>
    </row>
    <row r="598" spans="1:11" x14ac:dyDescent="0.2">
      <c r="A598" s="67"/>
      <c r="B598" s="16"/>
      <c r="C598" s="17"/>
      <c r="D598" s="17"/>
      <c r="E598" s="82"/>
      <c r="F598" s="82"/>
      <c r="G598" s="82"/>
      <c r="H598" s="82"/>
      <c r="I598" s="82"/>
      <c r="J598" s="82"/>
      <c r="K598" s="15"/>
    </row>
    <row r="599" spans="1:11" x14ac:dyDescent="0.2">
      <c r="A599" s="67"/>
      <c r="B599" s="16"/>
      <c r="C599" s="17"/>
      <c r="D599" s="17"/>
      <c r="E599" s="82"/>
      <c r="F599" s="82"/>
      <c r="G599" s="82"/>
      <c r="H599" s="82"/>
      <c r="I599" s="82"/>
      <c r="J599" s="82"/>
      <c r="K599" s="15"/>
    </row>
    <row r="600" spans="1:11" x14ac:dyDescent="0.2">
      <c r="A600" s="67"/>
      <c r="B600" s="16"/>
      <c r="C600" s="17"/>
      <c r="D600" s="17"/>
      <c r="E600" s="82"/>
      <c r="F600" s="82"/>
      <c r="G600" s="82"/>
      <c r="H600" s="82"/>
      <c r="I600" s="82"/>
      <c r="J600" s="82"/>
      <c r="K600" s="15"/>
    </row>
    <row r="601" spans="1:11" x14ac:dyDescent="0.2">
      <c r="A601" s="67"/>
      <c r="B601" s="16"/>
      <c r="C601" s="17"/>
      <c r="D601" s="17"/>
      <c r="E601" s="82"/>
      <c r="F601" s="82"/>
      <c r="G601" s="82"/>
      <c r="H601" s="82"/>
      <c r="I601" s="82"/>
      <c r="J601" s="82"/>
      <c r="K601" s="15"/>
    </row>
    <row r="602" spans="1:11" x14ac:dyDescent="0.2">
      <c r="A602" s="67"/>
      <c r="B602" s="16"/>
      <c r="C602" s="17"/>
      <c r="D602" s="17"/>
      <c r="E602" s="82"/>
      <c r="F602" s="82"/>
      <c r="G602" s="82"/>
      <c r="H602" s="82"/>
      <c r="I602" s="82"/>
      <c r="J602" s="82"/>
      <c r="K602" s="15"/>
    </row>
    <row r="603" spans="1:11" x14ac:dyDescent="0.2">
      <c r="A603" s="67"/>
      <c r="B603" s="16"/>
      <c r="C603" s="17"/>
      <c r="D603" s="17"/>
      <c r="E603" s="82"/>
      <c r="F603" s="82"/>
      <c r="G603" s="82"/>
      <c r="H603" s="82"/>
      <c r="I603" s="82"/>
      <c r="J603" s="82"/>
      <c r="K603" s="15"/>
    </row>
    <row r="604" spans="1:11" x14ac:dyDescent="0.2">
      <c r="A604" s="67"/>
      <c r="B604" s="16"/>
      <c r="C604" s="17"/>
      <c r="D604" s="17"/>
      <c r="E604" s="82"/>
      <c r="F604" s="82"/>
      <c r="G604" s="82"/>
      <c r="H604" s="82"/>
      <c r="I604" s="82"/>
      <c r="J604" s="82"/>
      <c r="K604" s="15"/>
    </row>
    <row r="605" spans="1:11" x14ac:dyDescent="0.2">
      <c r="A605" s="67"/>
      <c r="B605" s="16"/>
      <c r="C605" s="17"/>
      <c r="D605" s="17"/>
      <c r="E605" s="82"/>
      <c r="F605" s="82"/>
      <c r="G605" s="82"/>
      <c r="H605" s="82"/>
      <c r="I605" s="82"/>
      <c r="J605" s="82"/>
      <c r="K605" s="15"/>
    </row>
    <row r="606" spans="1:11" x14ac:dyDescent="0.2">
      <c r="A606" s="67"/>
      <c r="B606" s="16"/>
      <c r="C606" s="17"/>
      <c r="D606" s="17"/>
      <c r="E606" s="82"/>
      <c r="F606" s="82"/>
      <c r="G606" s="82"/>
      <c r="H606" s="82"/>
      <c r="I606" s="82"/>
      <c r="J606" s="82"/>
      <c r="K606" s="15"/>
    </row>
    <row r="607" spans="1:11" x14ac:dyDescent="0.2">
      <c r="A607" s="67"/>
      <c r="B607" s="16"/>
      <c r="C607" s="17"/>
      <c r="D607" s="17"/>
      <c r="E607" s="82"/>
      <c r="F607" s="82"/>
      <c r="G607" s="82"/>
      <c r="H607" s="82"/>
      <c r="I607" s="82"/>
      <c r="J607" s="82"/>
      <c r="K607" s="15"/>
    </row>
    <row r="608" spans="1:11" x14ac:dyDescent="0.2">
      <c r="A608" s="67"/>
      <c r="B608" s="16"/>
      <c r="C608" s="17"/>
      <c r="D608" s="17"/>
      <c r="E608" s="82"/>
      <c r="F608" s="82"/>
      <c r="G608" s="82"/>
      <c r="H608" s="82"/>
      <c r="I608" s="82"/>
      <c r="J608" s="82"/>
      <c r="K608" s="15"/>
    </row>
    <row r="609" spans="1:11" x14ac:dyDescent="0.2">
      <c r="A609" s="67"/>
      <c r="B609" s="16"/>
      <c r="C609" s="17"/>
      <c r="D609" s="17"/>
      <c r="E609" s="82"/>
      <c r="F609" s="82"/>
      <c r="G609" s="82"/>
      <c r="H609" s="82"/>
      <c r="I609" s="82"/>
      <c r="J609" s="82"/>
      <c r="K609" s="15"/>
    </row>
    <row r="610" spans="1:11" x14ac:dyDescent="0.2">
      <c r="A610" s="67"/>
      <c r="B610" s="16"/>
      <c r="C610" s="17"/>
      <c r="D610" s="17"/>
      <c r="E610" s="82"/>
      <c r="F610" s="82"/>
      <c r="G610" s="82"/>
      <c r="H610" s="82"/>
      <c r="I610" s="82"/>
      <c r="J610" s="82"/>
      <c r="K610" s="15"/>
    </row>
    <row r="611" spans="1:11" x14ac:dyDescent="0.2">
      <c r="A611" s="67"/>
      <c r="B611" s="16"/>
      <c r="C611" s="17"/>
      <c r="D611" s="17"/>
      <c r="E611" s="82"/>
      <c r="F611" s="82"/>
      <c r="G611" s="82"/>
      <c r="H611" s="82"/>
      <c r="I611" s="82"/>
      <c r="J611" s="82"/>
      <c r="K611" s="15"/>
    </row>
    <row r="612" spans="1:11" x14ac:dyDescent="0.2">
      <c r="A612" s="67"/>
      <c r="B612" s="16"/>
      <c r="C612" s="17"/>
      <c r="D612" s="17"/>
      <c r="E612" s="82"/>
      <c r="F612" s="82"/>
      <c r="G612" s="82"/>
      <c r="H612" s="82"/>
      <c r="I612" s="82"/>
      <c r="J612" s="82"/>
      <c r="K612" s="15"/>
    </row>
    <row r="613" spans="1:11" x14ac:dyDescent="0.2">
      <c r="A613" s="67"/>
      <c r="B613" s="16"/>
      <c r="C613" s="17"/>
      <c r="D613" s="17"/>
      <c r="E613" s="82"/>
      <c r="F613" s="82"/>
      <c r="G613" s="82"/>
      <c r="H613" s="82"/>
      <c r="I613" s="82"/>
      <c r="J613" s="82"/>
      <c r="K613" s="15"/>
    </row>
    <row r="614" spans="1:11" x14ac:dyDescent="0.2">
      <c r="A614" s="67"/>
      <c r="B614" s="16"/>
      <c r="C614" s="17"/>
      <c r="D614" s="17"/>
      <c r="E614" s="82"/>
      <c r="F614" s="82"/>
      <c r="G614" s="82"/>
      <c r="H614" s="82"/>
      <c r="I614" s="82"/>
      <c r="J614" s="82"/>
      <c r="K614" s="15"/>
    </row>
    <row r="615" spans="1:11" x14ac:dyDescent="0.2">
      <c r="A615" s="67"/>
      <c r="B615" s="16"/>
      <c r="C615" s="17"/>
      <c r="D615" s="17"/>
      <c r="E615" s="82"/>
      <c r="F615" s="82"/>
      <c r="G615" s="82"/>
      <c r="H615" s="82"/>
      <c r="I615" s="82"/>
      <c r="J615" s="82"/>
      <c r="K615" s="15"/>
    </row>
    <row r="616" spans="1:11" x14ac:dyDescent="0.2">
      <c r="A616" s="67"/>
      <c r="B616" s="16"/>
      <c r="C616" s="17"/>
      <c r="D616" s="17"/>
      <c r="E616" s="82"/>
      <c r="F616" s="82"/>
      <c r="G616" s="82"/>
      <c r="H616" s="82"/>
      <c r="I616" s="82"/>
      <c r="J616" s="82"/>
      <c r="K616" s="15"/>
    </row>
    <row r="617" spans="1:11" x14ac:dyDescent="0.2">
      <c r="A617" s="67"/>
      <c r="B617" s="16"/>
      <c r="C617" s="17"/>
      <c r="D617" s="17"/>
      <c r="E617" s="82"/>
      <c r="F617" s="82"/>
      <c r="G617" s="82"/>
      <c r="H617" s="82"/>
      <c r="I617" s="82"/>
      <c r="J617" s="82"/>
      <c r="K617" s="15"/>
    </row>
    <row r="618" spans="1:11" x14ac:dyDescent="0.2">
      <c r="A618" s="67"/>
      <c r="B618" s="16"/>
      <c r="C618" s="17"/>
      <c r="D618" s="17"/>
      <c r="E618" s="82"/>
      <c r="F618" s="82"/>
      <c r="G618" s="82"/>
      <c r="H618" s="82"/>
      <c r="I618" s="82"/>
      <c r="J618" s="82"/>
      <c r="K618" s="15"/>
    </row>
    <row r="619" spans="1:11" x14ac:dyDescent="0.2">
      <c r="A619" s="67"/>
      <c r="B619" s="16"/>
      <c r="C619" s="17"/>
      <c r="D619" s="17"/>
      <c r="E619" s="82"/>
      <c r="F619" s="82"/>
      <c r="G619" s="82"/>
      <c r="H619" s="82"/>
      <c r="I619" s="82"/>
      <c r="J619" s="82"/>
      <c r="K619" s="15"/>
    </row>
    <row r="620" spans="1:11" x14ac:dyDescent="0.2">
      <c r="A620" s="67"/>
      <c r="B620" s="16"/>
      <c r="C620" s="17"/>
      <c r="D620" s="17"/>
      <c r="E620" s="82"/>
      <c r="F620" s="82"/>
      <c r="G620" s="82"/>
      <c r="H620" s="82"/>
      <c r="I620" s="82"/>
      <c r="J620" s="82"/>
      <c r="K620" s="15"/>
    </row>
    <row r="621" spans="1:11" x14ac:dyDescent="0.2">
      <c r="A621" s="67"/>
      <c r="B621" s="16"/>
      <c r="C621" s="17"/>
      <c r="D621" s="17"/>
      <c r="E621" s="82"/>
      <c r="F621" s="82"/>
      <c r="G621" s="82"/>
      <c r="H621" s="82"/>
      <c r="I621" s="82"/>
      <c r="J621" s="82"/>
      <c r="K621" s="15"/>
    </row>
    <row r="622" spans="1:11" x14ac:dyDescent="0.2">
      <c r="A622" s="67"/>
      <c r="B622" s="16"/>
      <c r="C622" s="17"/>
      <c r="D622" s="17"/>
      <c r="E622" s="82"/>
      <c r="F622" s="82"/>
      <c r="G622" s="82"/>
      <c r="H622" s="82"/>
      <c r="I622" s="82"/>
      <c r="J622" s="82"/>
      <c r="K622" s="15"/>
    </row>
    <row r="623" spans="1:11" x14ac:dyDescent="0.2">
      <c r="A623" s="67"/>
      <c r="B623" s="16"/>
      <c r="C623" s="17"/>
      <c r="D623" s="17"/>
      <c r="E623" s="82"/>
      <c r="F623" s="82"/>
      <c r="G623" s="82"/>
      <c r="H623" s="82"/>
      <c r="I623" s="82"/>
      <c r="J623" s="82"/>
      <c r="K623" s="15"/>
    </row>
    <row r="624" spans="1:11" x14ac:dyDescent="0.2">
      <c r="A624" s="67"/>
      <c r="B624" s="16"/>
      <c r="C624" s="17"/>
      <c r="D624" s="17"/>
      <c r="E624" s="82"/>
      <c r="F624" s="82"/>
      <c r="G624" s="82"/>
      <c r="H624" s="82"/>
      <c r="I624" s="82"/>
      <c r="J624" s="82"/>
      <c r="K624" s="15"/>
    </row>
    <row r="625" spans="1:11" x14ac:dyDescent="0.2">
      <c r="A625" s="67"/>
      <c r="B625" s="16"/>
      <c r="C625" s="17"/>
      <c r="D625" s="17"/>
      <c r="E625" s="82"/>
      <c r="F625" s="82"/>
      <c r="G625" s="82"/>
      <c r="H625" s="82"/>
      <c r="I625" s="82"/>
      <c r="J625" s="82"/>
      <c r="K625" s="15"/>
    </row>
    <row r="626" spans="1:11" x14ac:dyDescent="0.2">
      <c r="A626" s="67"/>
      <c r="B626" s="16"/>
      <c r="C626" s="17"/>
      <c r="D626" s="17"/>
      <c r="E626" s="82"/>
      <c r="F626" s="82"/>
      <c r="G626" s="82"/>
      <c r="H626" s="82"/>
      <c r="I626" s="82"/>
      <c r="J626" s="82"/>
      <c r="K626" s="15"/>
    </row>
    <row r="627" spans="1:11" x14ac:dyDescent="0.2">
      <c r="A627" s="67"/>
      <c r="B627" s="16"/>
      <c r="C627" s="17"/>
      <c r="D627" s="17"/>
      <c r="E627" s="82"/>
      <c r="F627" s="82"/>
      <c r="G627" s="82"/>
      <c r="H627" s="82"/>
      <c r="I627" s="82"/>
      <c r="J627" s="82"/>
      <c r="K627" s="15"/>
    </row>
    <row r="628" spans="1:11" x14ac:dyDescent="0.2">
      <c r="A628" s="67"/>
      <c r="B628" s="16"/>
      <c r="C628" s="17"/>
      <c r="D628" s="17"/>
      <c r="E628" s="82"/>
      <c r="F628" s="82"/>
      <c r="G628" s="82"/>
      <c r="H628" s="82"/>
      <c r="I628" s="82"/>
      <c r="J628" s="82"/>
      <c r="K628" s="15"/>
    </row>
    <row r="629" spans="1:11" x14ac:dyDescent="0.2">
      <c r="A629" s="67"/>
      <c r="B629" s="16"/>
      <c r="C629" s="17"/>
      <c r="D629" s="17"/>
      <c r="E629" s="82"/>
      <c r="F629" s="82"/>
      <c r="G629" s="82"/>
      <c r="H629" s="82"/>
      <c r="I629" s="82"/>
      <c r="J629" s="82"/>
      <c r="K629" s="15"/>
    </row>
    <row r="630" spans="1:11" x14ac:dyDescent="0.2">
      <c r="A630" s="67"/>
      <c r="B630" s="16"/>
      <c r="C630" s="17"/>
      <c r="D630" s="17"/>
      <c r="E630" s="82"/>
      <c r="F630" s="82"/>
      <c r="G630" s="82"/>
      <c r="H630" s="82"/>
      <c r="I630" s="82"/>
      <c r="J630" s="82"/>
      <c r="K630" s="15"/>
    </row>
    <row r="631" spans="1:11" x14ac:dyDescent="0.2">
      <c r="A631" s="67"/>
      <c r="B631" s="16"/>
      <c r="C631" s="17"/>
      <c r="D631" s="17"/>
      <c r="E631" s="82"/>
      <c r="F631" s="82"/>
      <c r="G631" s="82"/>
      <c r="H631" s="82"/>
      <c r="I631" s="82"/>
      <c r="J631" s="82"/>
      <c r="K631" s="15"/>
    </row>
    <row r="632" spans="1:11" x14ac:dyDescent="0.2">
      <c r="A632" s="67"/>
      <c r="B632" s="16"/>
      <c r="C632" s="17"/>
      <c r="D632" s="17"/>
      <c r="E632" s="82"/>
      <c r="F632" s="82"/>
      <c r="G632" s="82"/>
      <c r="H632" s="82"/>
      <c r="I632" s="82"/>
      <c r="J632" s="82"/>
      <c r="K632" s="15"/>
    </row>
    <row r="633" spans="1:11" x14ac:dyDescent="0.2">
      <c r="A633" s="67"/>
      <c r="B633" s="16"/>
      <c r="C633" s="17"/>
      <c r="D633" s="17"/>
      <c r="E633" s="82"/>
      <c r="F633" s="82"/>
      <c r="G633" s="82"/>
      <c r="H633" s="82"/>
      <c r="I633" s="82"/>
      <c r="J633" s="82"/>
      <c r="K633" s="15"/>
    </row>
    <row r="634" spans="1:11" x14ac:dyDescent="0.2">
      <c r="A634" s="67"/>
      <c r="B634" s="16"/>
      <c r="C634" s="17"/>
      <c r="D634" s="17"/>
      <c r="E634" s="82"/>
      <c r="F634" s="82"/>
      <c r="G634" s="82"/>
      <c r="H634" s="82"/>
      <c r="I634" s="82"/>
      <c r="J634" s="82"/>
      <c r="K634" s="15"/>
    </row>
    <row r="635" spans="1:11" x14ac:dyDescent="0.2">
      <c r="A635" s="67"/>
      <c r="B635" s="16"/>
      <c r="C635" s="17"/>
      <c r="D635" s="17"/>
      <c r="E635" s="82"/>
      <c r="F635" s="82"/>
      <c r="G635" s="82"/>
      <c r="H635" s="82"/>
      <c r="I635" s="82"/>
      <c r="J635" s="82"/>
      <c r="K635" s="15"/>
    </row>
    <row r="636" spans="1:11" x14ac:dyDescent="0.2">
      <c r="A636" s="67"/>
      <c r="B636" s="16"/>
      <c r="C636" s="17"/>
      <c r="D636" s="17"/>
      <c r="E636" s="82"/>
      <c r="F636" s="82"/>
      <c r="G636" s="82"/>
      <c r="H636" s="82"/>
      <c r="I636" s="82"/>
      <c r="J636" s="82"/>
      <c r="K636" s="15"/>
    </row>
    <row r="637" spans="1:11" x14ac:dyDescent="0.2">
      <c r="A637" s="67"/>
      <c r="B637" s="16"/>
      <c r="C637" s="17"/>
      <c r="D637" s="17"/>
      <c r="E637" s="82"/>
      <c r="F637" s="82"/>
      <c r="G637" s="82"/>
      <c r="H637" s="82"/>
      <c r="I637" s="82"/>
      <c r="J637" s="82"/>
      <c r="K637" s="15"/>
    </row>
    <row r="638" spans="1:11" x14ac:dyDescent="0.2">
      <c r="A638" s="67"/>
      <c r="B638" s="16"/>
      <c r="C638" s="17"/>
      <c r="D638" s="17"/>
      <c r="E638" s="82"/>
      <c r="F638" s="82"/>
      <c r="G638" s="82"/>
      <c r="H638" s="82"/>
      <c r="I638" s="82"/>
      <c r="J638" s="82"/>
      <c r="K638" s="15"/>
    </row>
    <row r="639" spans="1:11" x14ac:dyDescent="0.2">
      <c r="A639" s="67"/>
      <c r="B639" s="16"/>
      <c r="C639" s="17"/>
      <c r="D639" s="17"/>
      <c r="E639" s="82"/>
      <c r="F639" s="82"/>
      <c r="G639" s="82"/>
      <c r="H639" s="82"/>
      <c r="I639" s="82"/>
      <c r="J639" s="82"/>
      <c r="K639" s="15"/>
    </row>
    <row r="640" spans="1:11" x14ac:dyDescent="0.2">
      <c r="A640" s="67"/>
      <c r="B640" s="16"/>
      <c r="C640" s="17"/>
      <c r="D640" s="17"/>
      <c r="E640" s="82"/>
      <c r="F640" s="82"/>
      <c r="G640" s="82"/>
      <c r="H640" s="82"/>
      <c r="I640" s="82"/>
      <c r="J640" s="82"/>
      <c r="K640" s="15"/>
    </row>
    <row r="641" spans="1:11" x14ac:dyDescent="0.2">
      <c r="A641" s="67"/>
      <c r="B641" s="16"/>
      <c r="C641" s="17"/>
      <c r="D641" s="17"/>
      <c r="E641" s="82"/>
      <c r="F641" s="82"/>
      <c r="G641" s="82"/>
      <c r="H641" s="82"/>
      <c r="I641" s="82"/>
      <c r="J641" s="82"/>
      <c r="K641" s="15"/>
    </row>
    <row r="642" spans="1:11" x14ac:dyDescent="0.2">
      <c r="A642" s="67"/>
      <c r="B642" s="16"/>
      <c r="C642" s="17"/>
      <c r="D642" s="17"/>
      <c r="E642" s="82"/>
      <c r="F642" s="82"/>
      <c r="G642" s="82"/>
      <c r="H642" s="82"/>
      <c r="I642" s="82"/>
      <c r="J642" s="82"/>
      <c r="K642" s="15"/>
    </row>
    <row r="643" spans="1:11" x14ac:dyDescent="0.2">
      <c r="A643" s="67"/>
      <c r="B643" s="16"/>
      <c r="C643" s="17"/>
      <c r="D643" s="17"/>
      <c r="E643" s="82"/>
      <c r="F643" s="82"/>
      <c r="G643" s="82"/>
      <c r="H643" s="82"/>
      <c r="I643" s="82"/>
      <c r="J643" s="82"/>
      <c r="K643" s="15"/>
    </row>
    <row r="644" spans="1:11" x14ac:dyDescent="0.2">
      <c r="A644" s="67"/>
      <c r="B644" s="16"/>
      <c r="C644" s="17"/>
      <c r="D644" s="17"/>
      <c r="E644" s="82"/>
      <c r="F644" s="82"/>
      <c r="G644" s="82"/>
      <c r="H644" s="82"/>
      <c r="I644" s="82"/>
      <c r="J644" s="82"/>
      <c r="K644" s="15"/>
    </row>
    <row r="645" spans="1:11" x14ac:dyDescent="0.2">
      <c r="A645" s="67"/>
      <c r="B645" s="16"/>
      <c r="C645" s="17"/>
      <c r="D645" s="17"/>
      <c r="E645" s="82"/>
      <c r="F645" s="82"/>
      <c r="G645" s="82"/>
      <c r="H645" s="82"/>
      <c r="I645" s="82"/>
      <c r="J645" s="82"/>
      <c r="K645" s="15"/>
    </row>
    <row r="646" spans="1:11" x14ac:dyDescent="0.2">
      <c r="A646" s="67"/>
      <c r="B646" s="16"/>
      <c r="C646" s="17"/>
      <c r="D646" s="17"/>
      <c r="E646" s="82"/>
      <c r="F646" s="82"/>
      <c r="G646" s="82"/>
      <c r="H646" s="82"/>
      <c r="I646" s="82"/>
      <c r="J646" s="82"/>
      <c r="K646" s="15"/>
    </row>
    <row r="647" spans="1:11" x14ac:dyDescent="0.2">
      <c r="A647" s="67"/>
      <c r="B647" s="16"/>
      <c r="C647" s="17"/>
      <c r="D647" s="17"/>
      <c r="E647" s="82"/>
      <c r="F647" s="82"/>
      <c r="G647" s="82"/>
      <c r="H647" s="82"/>
      <c r="I647" s="82"/>
      <c r="J647" s="82"/>
      <c r="K647" s="15"/>
    </row>
    <row r="648" spans="1:11" x14ac:dyDescent="0.2">
      <c r="A648" s="67"/>
      <c r="B648" s="16"/>
      <c r="C648" s="17"/>
      <c r="D648" s="17"/>
      <c r="E648" s="82"/>
      <c r="F648" s="82"/>
      <c r="G648" s="82"/>
      <c r="H648" s="82"/>
      <c r="I648" s="82"/>
      <c r="J648" s="82"/>
      <c r="K648" s="15"/>
    </row>
    <row r="649" spans="1:11" x14ac:dyDescent="0.2">
      <c r="A649" s="67"/>
      <c r="B649" s="16"/>
      <c r="C649" s="17"/>
      <c r="D649" s="17"/>
      <c r="E649" s="82"/>
      <c r="F649" s="82"/>
      <c r="G649" s="82"/>
      <c r="H649" s="82"/>
      <c r="I649" s="82"/>
      <c r="J649" s="82"/>
      <c r="K649" s="15"/>
    </row>
    <row r="650" spans="1:11" x14ac:dyDescent="0.2">
      <c r="A650" s="67"/>
      <c r="B650" s="16"/>
      <c r="C650" s="17"/>
      <c r="D650" s="17"/>
      <c r="E650" s="82"/>
      <c r="F650" s="82"/>
      <c r="G650" s="82"/>
      <c r="H650" s="82"/>
      <c r="I650" s="82"/>
      <c r="J650" s="82"/>
      <c r="K650" s="15"/>
    </row>
    <row r="651" spans="1:11" x14ac:dyDescent="0.2">
      <c r="A651" s="67"/>
      <c r="B651" s="16"/>
      <c r="C651" s="17"/>
      <c r="D651" s="17"/>
      <c r="E651" s="82"/>
      <c r="F651" s="82"/>
      <c r="G651" s="82"/>
      <c r="H651" s="82"/>
      <c r="I651" s="82"/>
      <c r="J651" s="82"/>
      <c r="K651" s="15"/>
    </row>
    <row r="652" spans="1:11" x14ac:dyDescent="0.2">
      <c r="A652" s="67"/>
      <c r="B652" s="16"/>
      <c r="C652" s="17"/>
      <c r="D652" s="17"/>
      <c r="E652" s="82"/>
      <c r="F652" s="82"/>
      <c r="G652" s="82"/>
      <c r="H652" s="82"/>
      <c r="I652" s="82"/>
      <c r="J652" s="82"/>
      <c r="K652" s="15"/>
    </row>
    <row r="653" spans="1:11" x14ac:dyDescent="0.2">
      <c r="A653" s="67"/>
      <c r="B653" s="16"/>
      <c r="C653" s="17"/>
      <c r="D653" s="17"/>
      <c r="E653" s="82"/>
      <c r="F653" s="82"/>
      <c r="G653" s="82"/>
      <c r="H653" s="82"/>
      <c r="I653" s="82"/>
      <c r="J653" s="82"/>
      <c r="K653" s="15"/>
    </row>
    <row r="654" spans="1:11" x14ac:dyDescent="0.2">
      <c r="A654" s="67"/>
      <c r="B654" s="16"/>
      <c r="C654" s="17"/>
      <c r="D654" s="17"/>
      <c r="E654" s="82"/>
      <c r="F654" s="82"/>
      <c r="G654" s="82"/>
      <c r="H654" s="82"/>
      <c r="I654" s="82"/>
      <c r="J654" s="82"/>
      <c r="K654" s="15"/>
    </row>
    <row r="655" spans="1:11" x14ac:dyDescent="0.2">
      <c r="A655" s="67"/>
      <c r="B655" s="16"/>
      <c r="C655" s="17"/>
      <c r="D655" s="17"/>
      <c r="E655" s="82"/>
      <c r="F655" s="82"/>
      <c r="G655" s="82"/>
      <c r="H655" s="82"/>
      <c r="I655" s="82"/>
      <c r="J655" s="82"/>
      <c r="K655" s="15"/>
    </row>
    <row r="656" spans="1:11" x14ac:dyDescent="0.2">
      <c r="A656" s="67"/>
      <c r="B656" s="16"/>
      <c r="C656" s="17"/>
      <c r="D656" s="17"/>
      <c r="E656" s="82"/>
      <c r="F656" s="82"/>
      <c r="G656" s="82"/>
      <c r="H656" s="82"/>
      <c r="I656" s="82"/>
      <c r="J656" s="82"/>
      <c r="K656" s="15"/>
    </row>
    <row r="657" spans="1:11" x14ac:dyDescent="0.2">
      <c r="A657" s="67"/>
      <c r="B657" s="16"/>
      <c r="C657" s="17"/>
      <c r="D657" s="17"/>
      <c r="E657" s="82"/>
      <c r="F657" s="82"/>
      <c r="G657" s="82"/>
      <c r="H657" s="82"/>
      <c r="I657" s="82"/>
      <c r="J657" s="82"/>
      <c r="K657" s="15"/>
    </row>
    <row r="658" spans="1:11" x14ac:dyDescent="0.2">
      <c r="A658" s="67"/>
      <c r="B658" s="16"/>
      <c r="C658" s="17"/>
      <c r="D658" s="17"/>
      <c r="E658" s="82"/>
      <c r="F658" s="82"/>
      <c r="G658" s="82"/>
      <c r="H658" s="82"/>
      <c r="I658" s="82"/>
      <c r="J658" s="82"/>
      <c r="K658" s="15"/>
    </row>
    <row r="659" spans="1:11" x14ac:dyDescent="0.2">
      <c r="A659" s="67"/>
      <c r="B659" s="16"/>
      <c r="C659" s="17"/>
      <c r="D659" s="17"/>
      <c r="E659" s="82"/>
      <c r="F659" s="82"/>
      <c r="G659" s="82"/>
      <c r="H659" s="82"/>
      <c r="I659" s="82"/>
      <c r="J659" s="82"/>
      <c r="K659" s="15"/>
    </row>
    <row r="660" spans="1:11" x14ac:dyDescent="0.2">
      <c r="A660" s="67"/>
      <c r="B660" s="16"/>
      <c r="C660" s="17"/>
      <c r="D660" s="17"/>
      <c r="E660" s="82"/>
      <c r="F660" s="82"/>
      <c r="G660" s="82"/>
      <c r="H660" s="82"/>
      <c r="I660" s="82"/>
      <c r="J660" s="82"/>
      <c r="K660" s="15"/>
    </row>
    <row r="661" spans="1:11" x14ac:dyDescent="0.2">
      <c r="A661" s="67"/>
      <c r="B661" s="16"/>
      <c r="C661" s="17"/>
      <c r="D661" s="17"/>
      <c r="E661" s="82"/>
      <c r="F661" s="82"/>
      <c r="G661" s="82"/>
      <c r="H661" s="82"/>
      <c r="I661" s="82"/>
      <c r="J661" s="82"/>
      <c r="K661" s="15"/>
    </row>
    <row r="662" spans="1:11" x14ac:dyDescent="0.2">
      <c r="A662" s="67"/>
      <c r="B662" s="16"/>
      <c r="C662" s="17"/>
      <c r="D662" s="17"/>
      <c r="E662" s="82"/>
      <c r="F662" s="82"/>
      <c r="G662" s="82"/>
      <c r="H662" s="82"/>
      <c r="I662" s="82"/>
      <c r="J662" s="82"/>
      <c r="K662" s="15"/>
    </row>
    <row r="663" spans="1:11" x14ac:dyDescent="0.2">
      <c r="A663" s="67"/>
      <c r="B663" s="16"/>
      <c r="C663" s="17"/>
      <c r="D663" s="17"/>
      <c r="E663" s="82"/>
      <c r="F663" s="82"/>
      <c r="G663" s="82"/>
      <c r="H663" s="82"/>
      <c r="I663" s="82"/>
      <c r="J663" s="82"/>
      <c r="K663" s="15"/>
    </row>
    <row r="664" spans="1:11" x14ac:dyDescent="0.2">
      <c r="A664" s="67"/>
      <c r="B664" s="16"/>
      <c r="C664" s="17"/>
      <c r="D664" s="17"/>
      <c r="E664" s="82"/>
      <c r="F664" s="82"/>
      <c r="G664" s="82"/>
      <c r="H664" s="82"/>
      <c r="I664" s="82"/>
      <c r="J664" s="82"/>
      <c r="K664" s="15"/>
    </row>
    <row r="665" spans="1:11" x14ac:dyDescent="0.2">
      <c r="A665" s="67"/>
      <c r="B665" s="16"/>
      <c r="C665" s="17"/>
      <c r="D665" s="17"/>
      <c r="E665" s="82"/>
      <c r="F665" s="82"/>
      <c r="G665" s="82"/>
      <c r="H665" s="82"/>
      <c r="I665" s="82"/>
      <c r="J665" s="82"/>
      <c r="K665" s="15"/>
    </row>
    <row r="666" spans="1:11" x14ac:dyDescent="0.2">
      <c r="A666" s="67"/>
      <c r="B666" s="16"/>
      <c r="C666" s="17"/>
      <c r="D666" s="17"/>
      <c r="E666" s="82"/>
      <c r="F666" s="82"/>
      <c r="G666" s="82"/>
      <c r="H666" s="82"/>
      <c r="I666" s="82"/>
      <c r="J666" s="82"/>
      <c r="K666" s="15"/>
    </row>
    <row r="667" spans="1:11" x14ac:dyDescent="0.2">
      <c r="A667" s="67"/>
      <c r="B667" s="16"/>
      <c r="C667" s="17"/>
      <c r="D667" s="17"/>
      <c r="E667" s="82"/>
      <c r="F667" s="82"/>
      <c r="G667" s="82"/>
      <c r="H667" s="82"/>
      <c r="I667" s="82"/>
      <c r="J667" s="82"/>
      <c r="K667" s="15"/>
    </row>
    <row r="668" spans="1:11" x14ac:dyDescent="0.2">
      <c r="A668" s="67"/>
      <c r="B668" s="16"/>
      <c r="C668" s="17"/>
      <c r="D668" s="17"/>
      <c r="E668" s="82"/>
      <c r="F668" s="82"/>
      <c r="G668" s="82"/>
      <c r="H668" s="82"/>
      <c r="I668" s="82"/>
      <c r="J668" s="82"/>
      <c r="K668" s="15"/>
    </row>
    <row r="669" spans="1:11" x14ac:dyDescent="0.2">
      <c r="A669" s="67"/>
      <c r="B669" s="16"/>
      <c r="C669" s="17"/>
      <c r="D669" s="17"/>
      <c r="E669" s="82"/>
      <c r="F669" s="82"/>
      <c r="G669" s="82"/>
      <c r="H669" s="82"/>
      <c r="I669" s="82"/>
      <c r="J669" s="82"/>
      <c r="K669" s="15"/>
    </row>
    <row r="670" spans="1:11" x14ac:dyDescent="0.2">
      <c r="A670" s="67"/>
      <c r="B670" s="16"/>
      <c r="C670" s="17"/>
      <c r="D670" s="17"/>
      <c r="E670" s="82"/>
      <c r="F670" s="82"/>
      <c r="G670" s="82"/>
      <c r="H670" s="82"/>
      <c r="I670" s="82"/>
      <c r="J670" s="82"/>
      <c r="K670" s="15"/>
    </row>
    <row r="671" spans="1:11" x14ac:dyDescent="0.2">
      <c r="A671" s="67"/>
      <c r="B671" s="16"/>
      <c r="C671" s="17"/>
      <c r="D671" s="17"/>
      <c r="E671" s="82"/>
      <c r="F671" s="82"/>
      <c r="G671" s="82"/>
      <c r="H671" s="82"/>
      <c r="I671" s="82"/>
      <c r="J671" s="82"/>
      <c r="K671" s="15"/>
    </row>
    <row r="672" spans="1:11" x14ac:dyDescent="0.2">
      <c r="A672" s="67"/>
      <c r="B672" s="16"/>
      <c r="C672" s="17"/>
      <c r="D672" s="17"/>
      <c r="E672" s="82"/>
      <c r="F672" s="82"/>
      <c r="G672" s="82"/>
      <c r="H672" s="82"/>
      <c r="I672" s="82"/>
      <c r="J672" s="82"/>
      <c r="K672" s="15"/>
    </row>
    <row r="673" spans="1:11" x14ac:dyDescent="0.2">
      <c r="A673" s="67"/>
      <c r="B673" s="16"/>
      <c r="C673" s="17"/>
      <c r="D673" s="17"/>
      <c r="E673" s="82"/>
      <c r="F673" s="82"/>
      <c r="G673" s="82"/>
      <c r="H673" s="82"/>
      <c r="I673" s="82"/>
      <c r="J673" s="82"/>
      <c r="K673" s="15"/>
    </row>
    <row r="674" spans="1:11" x14ac:dyDescent="0.2">
      <c r="A674" s="67"/>
      <c r="B674" s="16"/>
      <c r="C674" s="17"/>
      <c r="D674" s="17"/>
      <c r="E674" s="82"/>
      <c r="F674" s="82"/>
      <c r="G674" s="82"/>
      <c r="H674" s="82"/>
      <c r="I674" s="82"/>
      <c r="J674" s="82"/>
      <c r="K674" s="15"/>
    </row>
    <row r="675" spans="1:11" x14ac:dyDescent="0.2">
      <c r="A675" s="67"/>
      <c r="B675" s="16"/>
      <c r="C675" s="17"/>
      <c r="D675" s="17"/>
      <c r="E675" s="82"/>
      <c r="F675" s="82"/>
      <c r="G675" s="82"/>
      <c r="H675" s="82"/>
      <c r="I675" s="82"/>
      <c r="J675" s="82"/>
      <c r="K675" s="15"/>
    </row>
    <row r="676" spans="1:11" x14ac:dyDescent="0.2">
      <c r="A676" s="67"/>
      <c r="B676" s="16"/>
      <c r="C676" s="17"/>
      <c r="D676" s="17"/>
      <c r="E676" s="82"/>
      <c r="F676" s="82"/>
      <c r="G676" s="82"/>
      <c r="H676" s="82"/>
      <c r="I676" s="82"/>
      <c r="J676" s="82"/>
      <c r="K676" s="15"/>
    </row>
    <row r="677" spans="1:11" x14ac:dyDescent="0.2">
      <c r="A677" s="67"/>
      <c r="B677" s="16"/>
      <c r="C677" s="17"/>
      <c r="D677" s="17"/>
      <c r="E677" s="82"/>
      <c r="F677" s="82"/>
      <c r="G677" s="82"/>
      <c r="H677" s="82"/>
      <c r="I677" s="82"/>
      <c r="J677" s="82"/>
      <c r="K677" s="15"/>
    </row>
    <row r="678" spans="1:11" x14ac:dyDescent="0.2">
      <c r="A678" s="67"/>
      <c r="B678" s="16"/>
      <c r="C678" s="17"/>
      <c r="D678" s="17"/>
      <c r="E678" s="82"/>
      <c r="F678" s="82"/>
      <c r="G678" s="82"/>
      <c r="H678" s="82"/>
      <c r="I678" s="82"/>
      <c r="J678" s="82"/>
      <c r="K678" s="15"/>
    </row>
    <row r="679" spans="1:11" x14ac:dyDescent="0.2">
      <c r="A679" s="67"/>
      <c r="B679" s="16"/>
      <c r="C679" s="17"/>
      <c r="D679" s="17"/>
      <c r="E679" s="82"/>
      <c r="F679" s="82"/>
      <c r="G679" s="82"/>
      <c r="H679" s="82"/>
      <c r="I679" s="82"/>
      <c r="J679" s="82"/>
      <c r="K679" s="15"/>
    </row>
    <row r="680" spans="1:11" x14ac:dyDescent="0.2">
      <c r="A680" s="67"/>
      <c r="B680" s="16"/>
      <c r="C680" s="17"/>
      <c r="D680" s="17"/>
      <c r="E680" s="82"/>
      <c r="F680" s="82"/>
      <c r="G680" s="82"/>
      <c r="H680" s="82"/>
      <c r="I680" s="82"/>
      <c r="J680" s="82"/>
      <c r="K680" s="15"/>
    </row>
    <row r="681" spans="1:11" x14ac:dyDescent="0.2">
      <c r="A681" s="67"/>
      <c r="B681" s="16"/>
      <c r="C681" s="17"/>
      <c r="D681" s="17"/>
      <c r="E681" s="82"/>
      <c r="F681" s="82"/>
      <c r="G681" s="82"/>
      <c r="H681" s="82"/>
      <c r="I681" s="82"/>
      <c r="J681" s="82"/>
      <c r="K681" s="15"/>
    </row>
    <row r="682" spans="1:11" x14ac:dyDescent="0.2">
      <c r="A682" s="67"/>
      <c r="B682" s="16"/>
      <c r="C682" s="17"/>
      <c r="D682" s="17"/>
      <c r="E682" s="82"/>
      <c r="F682" s="82"/>
      <c r="G682" s="82"/>
      <c r="H682" s="82"/>
      <c r="I682" s="82"/>
      <c r="J682" s="82"/>
      <c r="K682" s="15"/>
    </row>
    <row r="683" spans="1:11" x14ac:dyDescent="0.2">
      <c r="A683" s="67"/>
      <c r="B683" s="16"/>
      <c r="C683" s="17"/>
      <c r="D683" s="17"/>
      <c r="E683" s="82"/>
      <c r="F683" s="82"/>
      <c r="G683" s="82"/>
      <c r="H683" s="82"/>
      <c r="I683" s="82"/>
      <c r="J683" s="82"/>
      <c r="K683" s="15"/>
    </row>
    <row r="684" spans="1:11" x14ac:dyDescent="0.2">
      <c r="A684" s="67"/>
      <c r="B684" s="16"/>
      <c r="C684" s="17"/>
      <c r="D684" s="17"/>
      <c r="E684" s="82"/>
      <c r="F684" s="82"/>
      <c r="G684" s="82"/>
      <c r="H684" s="82"/>
      <c r="I684" s="82"/>
      <c r="J684" s="82"/>
      <c r="K684" s="15"/>
    </row>
    <row r="685" spans="1:11" x14ac:dyDescent="0.2">
      <c r="A685" s="67"/>
      <c r="B685" s="16"/>
      <c r="C685" s="17"/>
      <c r="D685" s="17"/>
      <c r="E685" s="82"/>
      <c r="F685" s="82"/>
      <c r="G685" s="82"/>
      <c r="H685" s="82"/>
      <c r="I685" s="82"/>
      <c r="J685" s="82"/>
      <c r="K685" s="15"/>
    </row>
    <row r="686" spans="1:11" x14ac:dyDescent="0.2">
      <c r="A686" s="67"/>
      <c r="B686" s="16"/>
      <c r="C686" s="17"/>
      <c r="D686" s="17"/>
      <c r="E686" s="82"/>
      <c r="F686" s="82"/>
      <c r="G686" s="82"/>
      <c r="H686" s="82"/>
      <c r="I686" s="82"/>
      <c r="J686" s="82"/>
      <c r="K686" s="15"/>
    </row>
    <row r="687" spans="1:11" x14ac:dyDescent="0.2">
      <c r="A687" s="67"/>
      <c r="B687" s="16"/>
      <c r="C687" s="17"/>
      <c r="D687" s="17"/>
      <c r="E687" s="82"/>
      <c r="F687" s="82"/>
      <c r="G687" s="82"/>
      <c r="H687" s="82"/>
      <c r="I687" s="82"/>
      <c r="J687" s="82"/>
      <c r="K687" s="15"/>
    </row>
    <row r="688" spans="1:11" x14ac:dyDescent="0.2">
      <c r="A688" s="67"/>
      <c r="B688" s="16"/>
      <c r="C688" s="17"/>
      <c r="D688" s="17"/>
      <c r="E688" s="82"/>
      <c r="F688" s="82"/>
      <c r="G688" s="82"/>
      <c r="H688" s="82"/>
      <c r="I688" s="82"/>
      <c r="J688" s="82"/>
      <c r="K688" s="15"/>
    </row>
    <row r="689" spans="1:11" x14ac:dyDescent="0.2">
      <c r="A689" s="67"/>
      <c r="B689" s="16"/>
      <c r="C689" s="17"/>
      <c r="D689" s="17"/>
      <c r="E689" s="82"/>
      <c r="F689" s="82"/>
      <c r="G689" s="82"/>
      <c r="H689" s="82"/>
      <c r="I689" s="82"/>
      <c r="J689" s="82"/>
      <c r="K689" s="15"/>
    </row>
    <row r="690" spans="1:11" x14ac:dyDescent="0.2">
      <c r="A690" s="67"/>
      <c r="B690" s="16"/>
      <c r="C690" s="17"/>
      <c r="D690" s="17"/>
      <c r="E690" s="82"/>
      <c r="F690" s="82"/>
      <c r="G690" s="82"/>
      <c r="H690" s="82"/>
      <c r="I690" s="82"/>
      <c r="J690" s="82"/>
      <c r="K690" s="15"/>
    </row>
    <row r="691" spans="1:11" x14ac:dyDescent="0.2">
      <c r="A691" s="67"/>
      <c r="B691" s="16"/>
      <c r="C691" s="17"/>
      <c r="D691" s="17"/>
      <c r="E691" s="82"/>
      <c r="F691" s="82"/>
      <c r="G691" s="82"/>
      <c r="H691" s="82"/>
      <c r="I691" s="82"/>
      <c r="J691" s="82"/>
      <c r="K691" s="15"/>
    </row>
    <row r="692" spans="1:11" x14ac:dyDescent="0.2">
      <c r="A692" s="67"/>
      <c r="B692" s="16"/>
      <c r="C692" s="17"/>
      <c r="D692" s="17"/>
      <c r="E692" s="82"/>
      <c r="F692" s="82"/>
      <c r="G692" s="82"/>
      <c r="H692" s="82"/>
      <c r="I692" s="82"/>
      <c r="J692" s="82"/>
      <c r="K692" s="15"/>
    </row>
    <row r="693" spans="1:11" x14ac:dyDescent="0.2">
      <c r="A693" s="67"/>
      <c r="B693" s="16"/>
      <c r="C693" s="17"/>
      <c r="D693" s="17"/>
      <c r="E693" s="82"/>
      <c r="F693" s="82"/>
      <c r="G693" s="82"/>
      <c r="H693" s="82"/>
      <c r="I693" s="82"/>
      <c r="J693" s="82"/>
      <c r="K693" s="15"/>
    </row>
    <row r="694" spans="1:11" x14ac:dyDescent="0.2">
      <c r="A694" s="67"/>
      <c r="B694" s="16"/>
      <c r="C694" s="17"/>
      <c r="D694" s="17"/>
      <c r="E694" s="82"/>
      <c r="F694" s="82"/>
      <c r="G694" s="82"/>
      <c r="H694" s="82"/>
      <c r="I694" s="82"/>
      <c r="J694" s="82"/>
      <c r="K694" s="15"/>
    </row>
    <row r="695" spans="1:11" x14ac:dyDescent="0.2">
      <c r="A695" s="67"/>
      <c r="B695" s="16"/>
      <c r="C695" s="17"/>
      <c r="D695" s="17"/>
      <c r="E695" s="82"/>
      <c r="F695" s="82"/>
      <c r="G695" s="82"/>
      <c r="H695" s="82"/>
      <c r="I695" s="82"/>
      <c r="J695" s="82"/>
      <c r="K695" s="15"/>
    </row>
    <row r="696" spans="1:11" x14ac:dyDescent="0.2">
      <c r="A696" s="67"/>
      <c r="B696" s="16"/>
      <c r="C696" s="17"/>
      <c r="D696" s="17"/>
      <c r="E696" s="82"/>
      <c r="F696" s="82"/>
      <c r="G696" s="82"/>
      <c r="H696" s="82"/>
      <c r="I696" s="82"/>
      <c r="J696" s="82"/>
      <c r="K696" s="15"/>
    </row>
    <row r="697" spans="1:11" x14ac:dyDescent="0.2">
      <c r="A697" s="67"/>
      <c r="B697" s="16"/>
      <c r="C697" s="17"/>
      <c r="D697" s="17"/>
      <c r="E697" s="82"/>
      <c r="F697" s="82"/>
      <c r="G697" s="82"/>
      <c r="H697" s="82"/>
      <c r="I697" s="82"/>
      <c r="J697" s="82"/>
      <c r="K697" s="15"/>
    </row>
    <row r="698" spans="1:11" x14ac:dyDescent="0.2">
      <c r="A698" s="67"/>
      <c r="B698" s="16"/>
      <c r="C698" s="17"/>
      <c r="D698" s="17"/>
      <c r="E698" s="82"/>
      <c r="F698" s="82"/>
      <c r="G698" s="82"/>
      <c r="H698" s="82"/>
      <c r="I698" s="82"/>
      <c r="J698" s="82"/>
      <c r="K698" s="15"/>
    </row>
    <row r="699" spans="1:11" x14ac:dyDescent="0.2">
      <c r="A699" s="67"/>
      <c r="B699" s="16"/>
      <c r="C699" s="17"/>
      <c r="D699" s="17"/>
      <c r="E699" s="82"/>
      <c r="F699" s="82"/>
      <c r="G699" s="82"/>
      <c r="H699" s="82"/>
      <c r="I699" s="82"/>
      <c r="J699" s="82"/>
      <c r="K699" s="15"/>
    </row>
    <row r="700" spans="1:11" x14ac:dyDescent="0.2">
      <c r="A700" s="67"/>
      <c r="B700" s="16"/>
      <c r="C700" s="17"/>
      <c r="D700" s="17"/>
      <c r="E700" s="82"/>
      <c r="F700" s="82"/>
      <c r="G700" s="82"/>
      <c r="H700" s="82"/>
      <c r="I700" s="82"/>
      <c r="J700" s="82"/>
      <c r="K700" s="15"/>
    </row>
    <row r="701" spans="1:11" x14ac:dyDescent="0.2">
      <c r="A701" s="67"/>
      <c r="B701" s="16"/>
      <c r="C701" s="17"/>
      <c r="D701" s="17"/>
      <c r="E701" s="82"/>
      <c r="F701" s="82"/>
      <c r="G701" s="82"/>
      <c r="H701" s="82"/>
      <c r="I701" s="82"/>
      <c r="J701" s="82"/>
      <c r="K701" s="15"/>
    </row>
    <row r="702" spans="1:11" x14ac:dyDescent="0.2">
      <c r="A702" s="67"/>
      <c r="B702" s="16"/>
      <c r="C702" s="17"/>
      <c r="D702" s="17"/>
      <c r="E702" s="82"/>
      <c r="F702" s="82"/>
      <c r="G702" s="82"/>
      <c r="H702" s="82"/>
      <c r="I702" s="82"/>
      <c r="J702" s="82"/>
      <c r="K702" s="15"/>
    </row>
    <row r="703" spans="1:11" x14ac:dyDescent="0.2">
      <c r="A703" s="67"/>
      <c r="B703" s="16"/>
      <c r="C703" s="17"/>
      <c r="D703" s="17"/>
      <c r="E703" s="82"/>
      <c r="F703" s="82"/>
      <c r="G703" s="82"/>
      <c r="H703" s="82"/>
      <c r="I703" s="82"/>
      <c r="J703" s="82"/>
      <c r="K703" s="15"/>
    </row>
    <row r="704" spans="1:11" x14ac:dyDescent="0.2">
      <c r="A704" s="67"/>
      <c r="B704" s="16"/>
      <c r="C704" s="17"/>
      <c r="D704" s="17"/>
      <c r="E704" s="82"/>
      <c r="F704" s="82"/>
      <c r="G704" s="82"/>
      <c r="H704" s="82"/>
      <c r="I704" s="82"/>
      <c r="J704" s="82"/>
      <c r="K704" s="15"/>
    </row>
    <row r="705" spans="1:11" x14ac:dyDescent="0.2">
      <c r="A705" s="67"/>
      <c r="B705" s="16"/>
      <c r="C705" s="17"/>
      <c r="D705" s="17"/>
      <c r="E705" s="82"/>
      <c r="F705" s="82"/>
      <c r="G705" s="82"/>
      <c r="H705" s="82"/>
      <c r="I705" s="82"/>
      <c r="J705" s="82"/>
      <c r="K705" s="15"/>
    </row>
    <row r="706" spans="1:11" x14ac:dyDescent="0.2">
      <c r="A706" s="67"/>
      <c r="B706" s="16"/>
      <c r="C706" s="17"/>
      <c r="D706" s="17"/>
      <c r="E706" s="82"/>
      <c r="F706" s="82"/>
      <c r="G706" s="82"/>
      <c r="H706" s="82"/>
      <c r="I706" s="82"/>
      <c r="J706" s="82"/>
      <c r="K706" s="15"/>
    </row>
    <row r="707" spans="1:11" x14ac:dyDescent="0.2">
      <c r="A707" s="67"/>
      <c r="B707" s="16"/>
      <c r="C707" s="17"/>
      <c r="D707" s="17"/>
      <c r="E707" s="82"/>
      <c r="F707" s="82"/>
      <c r="G707" s="82"/>
      <c r="H707" s="82"/>
      <c r="I707" s="82"/>
      <c r="J707" s="82"/>
      <c r="K707" s="15"/>
    </row>
    <row r="708" spans="1:11" x14ac:dyDescent="0.2">
      <c r="A708" s="67"/>
      <c r="B708" s="16"/>
      <c r="C708" s="17"/>
      <c r="D708" s="17"/>
      <c r="E708" s="82"/>
      <c r="F708" s="82"/>
      <c r="G708" s="82"/>
      <c r="H708" s="82"/>
      <c r="I708" s="82"/>
      <c r="J708" s="82"/>
      <c r="K708" s="15"/>
    </row>
    <row r="709" spans="1:11" x14ac:dyDescent="0.2">
      <c r="A709" s="67"/>
      <c r="B709" s="16"/>
      <c r="C709" s="17"/>
      <c r="D709" s="17"/>
      <c r="E709" s="82"/>
      <c r="F709" s="82"/>
      <c r="G709" s="82"/>
      <c r="H709" s="82"/>
      <c r="I709" s="82"/>
      <c r="J709" s="82"/>
      <c r="K709" s="15"/>
    </row>
    <row r="710" spans="1:11" x14ac:dyDescent="0.2">
      <c r="A710" s="67"/>
      <c r="B710" s="16"/>
      <c r="C710" s="17"/>
      <c r="D710" s="17"/>
      <c r="E710" s="82"/>
      <c r="F710" s="82"/>
      <c r="G710" s="82"/>
      <c r="H710" s="82"/>
      <c r="I710" s="82"/>
      <c r="J710" s="82"/>
      <c r="K710" s="15"/>
    </row>
    <row r="711" spans="1:11" x14ac:dyDescent="0.2">
      <c r="A711" s="67"/>
      <c r="B711" s="16"/>
      <c r="C711" s="17"/>
      <c r="D711" s="17"/>
      <c r="E711" s="82"/>
      <c r="F711" s="82"/>
      <c r="G711" s="82"/>
      <c r="H711" s="82"/>
      <c r="I711" s="82"/>
      <c r="J711" s="82"/>
      <c r="K711" s="15"/>
    </row>
    <row r="712" spans="1:11" x14ac:dyDescent="0.2">
      <c r="A712" s="67"/>
      <c r="B712" s="16"/>
      <c r="C712" s="17"/>
      <c r="D712" s="17"/>
      <c r="E712" s="82"/>
      <c r="F712" s="82"/>
      <c r="G712" s="82"/>
      <c r="H712" s="82"/>
      <c r="I712" s="82"/>
      <c r="J712" s="82"/>
      <c r="K712" s="15"/>
    </row>
    <row r="713" spans="1:11" x14ac:dyDescent="0.2">
      <c r="A713" s="67"/>
      <c r="B713" s="16"/>
      <c r="C713" s="17"/>
      <c r="D713" s="17"/>
      <c r="E713" s="82"/>
      <c r="F713" s="82"/>
      <c r="G713" s="82"/>
      <c r="H713" s="82"/>
      <c r="I713" s="82"/>
      <c r="J713" s="82"/>
      <c r="K713" s="15"/>
    </row>
    <row r="714" spans="1:11" x14ac:dyDescent="0.2">
      <c r="A714" s="67"/>
      <c r="B714" s="16"/>
      <c r="C714" s="17"/>
      <c r="D714" s="17"/>
      <c r="E714" s="82"/>
      <c r="F714" s="82"/>
      <c r="G714" s="82"/>
      <c r="H714" s="82"/>
      <c r="I714" s="82"/>
      <c r="J714" s="82"/>
      <c r="K714" s="15"/>
    </row>
    <row r="715" spans="1:11" x14ac:dyDescent="0.2">
      <c r="A715" s="67"/>
      <c r="B715" s="16"/>
      <c r="C715" s="17"/>
      <c r="D715" s="17"/>
      <c r="E715" s="82"/>
      <c r="F715" s="82"/>
      <c r="G715" s="82"/>
      <c r="H715" s="82"/>
      <c r="I715" s="82"/>
      <c r="J715" s="82"/>
      <c r="K715" s="15"/>
    </row>
    <row r="716" spans="1:11" x14ac:dyDescent="0.2">
      <c r="A716" s="67"/>
      <c r="B716" s="16"/>
      <c r="C716" s="17"/>
      <c r="D716" s="17"/>
      <c r="E716" s="82"/>
      <c r="F716" s="82"/>
      <c r="G716" s="82"/>
      <c r="H716" s="82"/>
      <c r="I716" s="82"/>
      <c r="J716" s="82"/>
      <c r="K716" s="15"/>
    </row>
    <row r="717" spans="1:11" x14ac:dyDescent="0.2">
      <c r="A717" s="67"/>
      <c r="B717" s="16"/>
      <c r="C717" s="17"/>
      <c r="D717" s="17"/>
      <c r="E717" s="82"/>
      <c r="F717" s="82"/>
      <c r="G717" s="82"/>
      <c r="H717" s="82"/>
      <c r="I717" s="82"/>
      <c r="J717" s="82"/>
      <c r="K717" s="15"/>
    </row>
    <row r="718" spans="1:11" x14ac:dyDescent="0.2">
      <c r="A718" s="67"/>
      <c r="B718" s="16"/>
      <c r="C718" s="17"/>
      <c r="D718" s="17"/>
      <c r="E718" s="82"/>
      <c r="F718" s="82"/>
      <c r="G718" s="82"/>
      <c r="H718" s="82"/>
      <c r="I718" s="82"/>
      <c r="J718" s="82"/>
      <c r="K718" s="15"/>
    </row>
    <row r="719" spans="1:11" x14ac:dyDescent="0.2">
      <c r="A719" s="67"/>
      <c r="B719" s="16"/>
      <c r="C719" s="17"/>
      <c r="D719" s="17"/>
      <c r="E719" s="82"/>
      <c r="F719" s="82"/>
      <c r="G719" s="82"/>
      <c r="H719" s="82"/>
      <c r="I719" s="82"/>
      <c r="J719" s="82"/>
      <c r="K719" s="15"/>
    </row>
    <row r="720" spans="1:11" x14ac:dyDescent="0.2">
      <c r="A720" s="67"/>
      <c r="B720" s="16"/>
      <c r="C720" s="17"/>
      <c r="D720" s="17"/>
      <c r="E720" s="82"/>
      <c r="F720" s="82"/>
      <c r="G720" s="82"/>
      <c r="H720" s="82"/>
      <c r="I720" s="82"/>
      <c r="J720" s="82"/>
      <c r="K720" s="15"/>
    </row>
    <row r="721" spans="1:11" x14ac:dyDescent="0.2">
      <c r="A721" s="67"/>
      <c r="B721" s="16"/>
      <c r="C721" s="17"/>
      <c r="D721" s="17"/>
      <c r="E721" s="82"/>
      <c r="F721" s="82"/>
      <c r="G721" s="82"/>
      <c r="H721" s="82"/>
      <c r="I721" s="82"/>
      <c r="J721" s="82"/>
      <c r="K721" s="15"/>
    </row>
    <row r="722" spans="1:11" x14ac:dyDescent="0.2">
      <c r="A722" s="67"/>
      <c r="B722" s="16"/>
      <c r="C722" s="17"/>
      <c r="D722" s="17"/>
      <c r="E722" s="82"/>
      <c r="F722" s="82"/>
      <c r="G722" s="82"/>
      <c r="H722" s="82"/>
      <c r="I722" s="82"/>
      <c r="J722" s="82"/>
      <c r="K722" s="15"/>
    </row>
    <row r="723" spans="1:11" x14ac:dyDescent="0.2">
      <c r="A723" s="67"/>
      <c r="B723" s="16"/>
      <c r="C723" s="17"/>
      <c r="D723" s="17"/>
      <c r="E723" s="82"/>
      <c r="F723" s="82"/>
      <c r="G723" s="82"/>
      <c r="H723" s="82"/>
      <c r="I723" s="82"/>
      <c r="J723" s="82"/>
      <c r="K723" s="15"/>
    </row>
    <row r="724" spans="1:11" x14ac:dyDescent="0.2">
      <c r="A724" s="67"/>
      <c r="B724" s="16"/>
      <c r="C724" s="17"/>
      <c r="D724" s="17"/>
      <c r="E724" s="82"/>
      <c r="F724" s="82"/>
      <c r="G724" s="82"/>
      <c r="H724" s="82"/>
      <c r="I724" s="82"/>
      <c r="J724" s="82"/>
      <c r="K724" s="15"/>
    </row>
    <row r="725" spans="1:11" x14ac:dyDescent="0.2">
      <c r="A725" s="67"/>
      <c r="B725" s="16"/>
      <c r="C725" s="17"/>
      <c r="D725" s="17"/>
      <c r="E725" s="82"/>
      <c r="F725" s="82"/>
      <c r="G725" s="82"/>
      <c r="H725" s="82"/>
      <c r="I725" s="82"/>
      <c r="J725" s="82"/>
      <c r="K725" s="15"/>
    </row>
    <row r="726" spans="1:11" x14ac:dyDescent="0.2">
      <c r="A726" s="67"/>
      <c r="B726" s="16"/>
      <c r="C726" s="17"/>
      <c r="D726" s="17"/>
      <c r="E726" s="82"/>
      <c r="F726" s="82"/>
      <c r="G726" s="82"/>
      <c r="H726" s="82"/>
      <c r="I726" s="82"/>
      <c r="J726" s="82"/>
      <c r="K726" s="15"/>
    </row>
    <row r="727" spans="1:11" x14ac:dyDescent="0.2">
      <c r="A727" s="67"/>
      <c r="B727" s="16"/>
      <c r="C727" s="17"/>
      <c r="D727" s="17"/>
      <c r="E727" s="82"/>
      <c r="F727" s="82"/>
      <c r="G727" s="82"/>
      <c r="H727" s="82"/>
      <c r="I727" s="82"/>
      <c r="J727" s="82"/>
      <c r="K727" s="15"/>
    </row>
    <row r="728" spans="1:11" x14ac:dyDescent="0.2">
      <c r="A728" s="67"/>
      <c r="B728" s="16"/>
      <c r="C728" s="17"/>
      <c r="D728" s="17"/>
      <c r="E728" s="82"/>
      <c r="F728" s="82"/>
      <c r="G728" s="82"/>
      <c r="H728" s="82"/>
      <c r="I728" s="82"/>
      <c r="J728" s="82"/>
      <c r="K728" s="15"/>
    </row>
    <row r="729" spans="1:11" x14ac:dyDescent="0.2">
      <c r="A729" s="67"/>
      <c r="B729" s="16"/>
      <c r="C729" s="17"/>
      <c r="D729" s="17"/>
      <c r="E729" s="82"/>
      <c r="F729" s="82"/>
      <c r="G729" s="82"/>
      <c r="H729" s="82"/>
      <c r="I729" s="82"/>
      <c r="J729" s="82"/>
      <c r="K729" s="15"/>
    </row>
    <row r="730" spans="1:11" x14ac:dyDescent="0.2">
      <c r="A730" s="67"/>
      <c r="B730" s="16"/>
      <c r="C730" s="17"/>
      <c r="D730" s="17"/>
      <c r="E730" s="82"/>
      <c r="F730" s="82"/>
      <c r="G730" s="82"/>
      <c r="H730" s="82"/>
      <c r="I730" s="82"/>
      <c r="J730" s="82"/>
      <c r="K730" s="15"/>
    </row>
    <row r="731" spans="1:11" x14ac:dyDescent="0.2">
      <c r="A731" s="67"/>
      <c r="B731" s="16"/>
      <c r="C731" s="17"/>
      <c r="D731" s="17"/>
      <c r="E731" s="82"/>
      <c r="F731" s="82"/>
      <c r="G731" s="82"/>
      <c r="H731" s="82"/>
      <c r="I731" s="82"/>
      <c r="J731" s="82"/>
      <c r="K731" s="15"/>
    </row>
    <row r="732" spans="1:11" x14ac:dyDescent="0.2">
      <c r="A732" s="67"/>
      <c r="B732" s="16"/>
      <c r="C732" s="17"/>
      <c r="D732" s="17"/>
      <c r="E732" s="82"/>
      <c r="F732" s="82"/>
      <c r="G732" s="82"/>
      <c r="H732" s="82"/>
      <c r="I732" s="82"/>
      <c r="J732" s="82"/>
      <c r="K732" s="15"/>
    </row>
    <row r="733" spans="1:11" x14ac:dyDescent="0.2">
      <c r="A733" s="67"/>
      <c r="B733" s="16"/>
      <c r="C733" s="17"/>
      <c r="D733" s="17"/>
      <c r="E733" s="82"/>
      <c r="F733" s="82"/>
      <c r="G733" s="82"/>
      <c r="H733" s="82"/>
      <c r="I733" s="82"/>
      <c r="J733" s="82"/>
      <c r="K733" s="15"/>
    </row>
    <row r="734" spans="1:11" x14ac:dyDescent="0.2">
      <c r="A734" s="67"/>
      <c r="B734" s="16"/>
      <c r="C734" s="17"/>
      <c r="D734" s="17"/>
      <c r="E734" s="82"/>
      <c r="F734" s="82"/>
      <c r="G734" s="82"/>
      <c r="H734" s="82"/>
      <c r="I734" s="82"/>
      <c r="J734" s="82"/>
      <c r="K734" s="15"/>
    </row>
    <row r="735" spans="1:11" x14ac:dyDescent="0.2">
      <c r="A735" s="67"/>
      <c r="B735" s="16"/>
      <c r="C735" s="17"/>
      <c r="D735" s="17"/>
      <c r="E735" s="82"/>
      <c r="F735" s="82"/>
      <c r="G735" s="82"/>
      <c r="H735" s="82"/>
      <c r="I735" s="82"/>
      <c r="J735" s="82"/>
      <c r="K735" s="15"/>
    </row>
    <row r="736" spans="1:11" x14ac:dyDescent="0.2">
      <c r="A736" s="67"/>
      <c r="B736" s="16"/>
      <c r="C736" s="17"/>
      <c r="D736" s="17"/>
      <c r="E736" s="82"/>
      <c r="F736" s="82"/>
      <c r="G736" s="82"/>
      <c r="H736" s="82"/>
      <c r="I736" s="82"/>
      <c r="J736" s="82"/>
      <c r="K736" s="15"/>
    </row>
    <row r="737" spans="1:11" x14ac:dyDescent="0.2">
      <c r="A737" s="67"/>
      <c r="B737" s="16"/>
      <c r="C737" s="17"/>
      <c r="D737" s="17"/>
      <c r="E737" s="82"/>
      <c r="F737" s="82"/>
      <c r="G737" s="82"/>
      <c r="H737" s="82"/>
      <c r="I737" s="82"/>
      <c r="J737" s="82"/>
      <c r="K737" s="15"/>
    </row>
    <row r="738" spans="1:11" x14ac:dyDescent="0.2">
      <c r="A738" s="67"/>
      <c r="B738" s="16"/>
      <c r="C738" s="17"/>
      <c r="D738" s="17"/>
      <c r="E738" s="82"/>
      <c r="F738" s="82"/>
      <c r="G738" s="82"/>
      <c r="H738" s="82"/>
      <c r="I738" s="82"/>
      <c r="J738" s="82"/>
      <c r="K738" s="15"/>
    </row>
    <row r="739" spans="1:11" x14ac:dyDescent="0.2">
      <c r="A739" s="67"/>
      <c r="B739" s="16"/>
      <c r="C739" s="17"/>
      <c r="D739" s="17"/>
      <c r="E739" s="82"/>
      <c r="F739" s="82"/>
      <c r="G739" s="82"/>
      <c r="H739" s="82"/>
      <c r="I739" s="82"/>
      <c r="J739" s="82"/>
      <c r="K739" s="15"/>
    </row>
    <row r="740" spans="1:11" x14ac:dyDescent="0.2">
      <c r="A740" s="67"/>
      <c r="B740" s="16"/>
      <c r="C740" s="17"/>
      <c r="D740" s="17"/>
      <c r="E740" s="82"/>
      <c r="F740" s="82"/>
      <c r="G740" s="82"/>
      <c r="H740" s="82"/>
      <c r="I740" s="82"/>
      <c r="J740" s="82"/>
      <c r="K740" s="15"/>
    </row>
    <row r="741" spans="1:11" x14ac:dyDescent="0.2">
      <c r="A741" s="67"/>
      <c r="B741" s="16"/>
      <c r="C741" s="17"/>
      <c r="D741" s="17"/>
      <c r="E741" s="82"/>
      <c r="F741" s="82"/>
      <c r="G741" s="82"/>
      <c r="H741" s="82"/>
      <c r="I741" s="82"/>
      <c r="J741" s="82"/>
      <c r="K741" s="15"/>
    </row>
    <row r="742" spans="1:11" x14ac:dyDescent="0.2">
      <c r="A742" s="67"/>
      <c r="B742" s="16"/>
      <c r="C742" s="17"/>
      <c r="D742" s="17"/>
      <c r="E742" s="82"/>
      <c r="F742" s="82"/>
      <c r="G742" s="82"/>
      <c r="H742" s="82"/>
      <c r="I742" s="82"/>
      <c r="J742" s="82"/>
      <c r="K742" s="15"/>
    </row>
    <row r="743" spans="1:11" x14ac:dyDescent="0.2">
      <c r="A743" s="67"/>
      <c r="B743" s="16"/>
      <c r="C743" s="17"/>
      <c r="D743" s="17"/>
      <c r="E743" s="82"/>
      <c r="F743" s="82"/>
      <c r="G743" s="82"/>
      <c r="H743" s="82"/>
      <c r="I743" s="82"/>
      <c r="J743" s="82"/>
      <c r="K743" s="15"/>
    </row>
    <row r="744" spans="1:11" x14ac:dyDescent="0.2">
      <c r="A744" s="67"/>
      <c r="B744" s="16"/>
      <c r="C744" s="17"/>
      <c r="D744" s="17"/>
      <c r="E744" s="82"/>
      <c r="F744" s="82"/>
      <c r="G744" s="82"/>
      <c r="H744" s="82"/>
      <c r="I744" s="82"/>
      <c r="J744" s="82"/>
      <c r="K744" s="15"/>
    </row>
    <row r="745" spans="1:11" x14ac:dyDescent="0.2">
      <c r="A745" s="67"/>
      <c r="B745" s="16"/>
      <c r="C745" s="17"/>
      <c r="D745" s="17"/>
      <c r="E745" s="82"/>
      <c r="F745" s="82"/>
      <c r="G745" s="82"/>
      <c r="H745" s="82"/>
      <c r="I745" s="82"/>
      <c r="J745" s="82"/>
      <c r="K745" s="15"/>
    </row>
    <row r="746" spans="1:11" x14ac:dyDescent="0.2">
      <c r="A746" s="67"/>
      <c r="B746" s="16"/>
      <c r="C746" s="17"/>
      <c r="D746" s="17"/>
      <c r="E746" s="82"/>
      <c r="F746" s="82"/>
      <c r="G746" s="82"/>
      <c r="H746" s="82"/>
      <c r="I746" s="82"/>
      <c r="J746" s="82"/>
      <c r="K746" s="15"/>
    </row>
    <row r="747" spans="1:11" x14ac:dyDescent="0.2">
      <c r="A747" s="67"/>
      <c r="B747" s="16"/>
      <c r="C747" s="17"/>
      <c r="D747" s="17"/>
      <c r="E747" s="82"/>
      <c r="F747" s="82"/>
      <c r="G747" s="82"/>
      <c r="H747" s="82"/>
      <c r="I747" s="82"/>
      <c r="J747" s="82"/>
      <c r="K747" s="15"/>
    </row>
    <row r="748" spans="1:11" x14ac:dyDescent="0.2">
      <c r="A748" s="67"/>
      <c r="B748" s="16"/>
      <c r="C748" s="17"/>
      <c r="D748" s="17"/>
      <c r="E748" s="82"/>
      <c r="F748" s="82"/>
      <c r="G748" s="82"/>
      <c r="H748" s="82"/>
      <c r="I748" s="82"/>
      <c r="J748" s="82"/>
      <c r="K748" s="15"/>
    </row>
    <row r="749" spans="1:11" x14ac:dyDescent="0.2">
      <c r="A749" s="67"/>
      <c r="B749" s="16"/>
      <c r="C749" s="17"/>
      <c r="D749" s="17"/>
      <c r="E749" s="82"/>
      <c r="F749" s="82"/>
      <c r="G749" s="82"/>
      <c r="H749" s="82"/>
      <c r="I749" s="82"/>
      <c r="J749" s="82"/>
      <c r="K749" s="15"/>
    </row>
    <row r="750" spans="1:11" x14ac:dyDescent="0.2">
      <c r="A750" s="67"/>
      <c r="B750" s="16"/>
      <c r="C750" s="17"/>
      <c r="D750" s="17"/>
      <c r="E750" s="82"/>
      <c r="F750" s="82"/>
      <c r="G750" s="82"/>
      <c r="H750" s="82"/>
      <c r="I750" s="82"/>
      <c r="J750" s="82"/>
      <c r="K750" s="15"/>
    </row>
    <row r="751" spans="1:11" x14ac:dyDescent="0.2">
      <c r="A751" s="67"/>
      <c r="B751" s="16"/>
      <c r="C751" s="17"/>
      <c r="D751" s="17"/>
      <c r="E751" s="82"/>
      <c r="F751" s="82"/>
      <c r="G751" s="82"/>
      <c r="H751" s="82"/>
      <c r="I751" s="82"/>
      <c r="J751" s="82"/>
      <c r="K751" s="15"/>
    </row>
    <row r="752" spans="1:11" x14ac:dyDescent="0.2">
      <c r="A752" s="67"/>
      <c r="B752" s="16"/>
      <c r="C752" s="17"/>
      <c r="D752" s="17"/>
      <c r="E752" s="82"/>
      <c r="F752" s="82"/>
      <c r="G752" s="82"/>
      <c r="H752" s="82"/>
      <c r="I752" s="82"/>
      <c r="J752" s="82"/>
      <c r="K752" s="15"/>
    </row>
    <row r="753" spans="1:11" x14ac:dyDescent="0.2">
      <c r="A753" s="67"/>
      <c r="B753" s="16"/>
      <c r="C753" s="17"/>
      <c r="D753" s="17"/>
      <c r="E753" s="82"/>
      <c r="F753" s="82"/>
      <c r="G753" s="82"/>
      <c r="H753" s="82"/>
      <c r="I753" s="82"/>
      <c r="J753" s="82"/>
      <c r="K753" s="15"/>
    </row>
    <row r="754" spans="1:11" x14ac:dyDescent="0.2">
      <c r="A754" s="67"/>
      <c r="B754" s="16"/>
      <c r="C754" s="17"/>
      <c r="D754" s="17"/>
      <c r="E754" s="82"/>
      <c r="F754" s="82"/>
      <c r="G754" s="82"/>
      <c r="H754" s="82"/>
      <c r="I754" s="82"/>
      <c r="J754" s="82"/>
      <c r="K754" s="15"/>
    </row>
    <row r="755" spans="1:11" x14ac:dyDescent="0.2">
      <c r="A755" s="67"/>
      <c r="B755" s="16"/>
      <c r="C755" s="17"/>
      <c r="D755" s="17"/>
      <c r="E755" s="82"/>
      <c r="F755" s="82"/>
      <c r="G755" s="82"/>
      <c r="H755" s="82"/>
      <c r="I755" s="82"/>
      <c r="J755" s="82"/>
      <c r="K755" s="15"/>
    </row>
    <row r="756" spans="1:11" x14ac:dyDescent="0.2">
      <c r="A756" s="67"/>
      <c r="B756" s="16"/>
      <c r="C756" s="17"/>
      <c r="D756" s="17"/>
      <c r="E756" s="82"/>
      <c r="F756" s="82"/>
      <c r="G756" s="82"/>
      <c r="H756" s="82"/>
      <c r="I756" s="82"/>
      <c r="J756" s="82"/>
      <c r="K756" s="15"/>
    </row>
    <row r="757" spans="1:11" x14ac:dyDescent="0.2">
      <c r="A757" s="67"/>
      <c r="B757" s="16"/>
      <c r="C757" s="17"/>
      <c r="D757" s="17"/>
      <c r="E757" s="82"/>
      <c r="F757" s="82"/>
      <c r="G757" s="82"/>
      <c r="H757" s="82"/>
      <c r="I757" s="82"/>
      <c r="J757" s="82"/>
      <c r="K757" s="15"/>
    </row>
    <row r="758" spans="1:11" x14ac:dyDescent="0.2">
      <c r="A758" s="67"/>
      <c r="B758" s="16"/>
      <c r="C758" s="17"/>
      <c r="D758" s="17"/>
      <c r="E758" s="82"/>
      <c r="F758" s="82"/>
      <c r="G758" s="82"/>
      <c r="H758" s="82"/>
      <c r="I758" s="82"/>
      <c r="J758" s="82"/>
      <c r="K758" s="15"/>
    </row>
    <row r="759" spans="1:11" x14ac:dyDescent="0.2">
      <c r="A759" s="67"/>
      <c r="B759" s="16"/>
      <c r="C759" s="17"/>
      <c r="D759" s="17"/>
      <c r="E759" s="82"/>
      <c r="F759" s="82"/>
      <c r="G759" s="82"/>
      <c r="H759" s="82"/>
      <c r="I759" s="82"/>
      <c r="J759" s="82"/>
      <c r="K759" s="15"/>
    </row>
    <row r="760" spans="1:11" x14ac:dyDescent="0.2">
      <c r="A760" s="67"/>
      <c r="B760" s="16"/>
      <c r="C760" s="17"/>
      <c r="D760" s="17"/>
      <c r="E760" s="82"/>
      <c r="F760" s="82"/>
      <c r="G760" s="82"/>
      <c r="H760" s="82"/>
      <c r="I760" s="82"/>
      <c r="J760" s="82"/>
      <c r="K760" s="15"/>
    </row>
    <row r="761" spans="1:11" x14ac:dyDescent="0.2">
      <c r="A761" s="67"/>
      <c r="B761" s="16"/>
      <c r="C761" s="17"/>
      <c r="D761" s="17"/>
      <c r="E761" s="82"/>
      <c r="F761" s="82"/>
      <c r="G761" s="82"/>
      <c r="H761" s="82"/>
      <c r="I761" s="82"/>
      <c r="J761" s="82"/>
      <c r="K761" s="15"/>
    </row>
    <row r="762" spans="1:11" x14ac:dyDescent="0.2">
      <c r="A762" s="67"/>
      <c r="B762" s="16"/>
      <c r="C762" s="17"/>
      <c r="D762" s="17"/>
      <c r="E762" s="82"/>
      <c r="F762" s="82"/>
      <c r="G762" s="82"/>
      <c r="H762" s="82"/>
      <c r="I762" s="82"/>
      <c r="J762" s="82"/>
      <c r="K762" s="15"/>
    </row>
    <row r="763" spans="1:11" x14ac:dyDescent="0.2">
      <c r="A763" s="67"/>
      <c r="B763" s="16"/>
      <c r="C763" s="17"/>
      <c r="D763" s="17"/>
      <c r="E763" s="82"/>
      <c r="F763" s="82"/>
      <c r="G763" s="82"/>
      <c r="H763" s="82"/>
      <c r="I763" s="82"/>
      <c r="J763" s="82"/>
      <c r="K763" s="15"/>
    </row>
    <row r="764" spans="1:11" x14ac:dyDescent="0.2">
      <c r="A764" s="67"/>
      <c r="B764" s="16"/>
      <c r="C764" s="17"/>
      <c r="D764" s="17"/>
      <c r="E764" s="82"/>
      <c r="F764" s="82"/>
      <c r="G764" s="82"/>
      <c r="H764" s="82"/>
      <c r="I764" s="82"/>
      <c r="J764" s="82"/>
      <c r="K764" s="15"/>
    </row>
    <row r="765" spans="1:11" x14ac:dyDescent="0.2">
      <c r="A765" s="67"/>
      <c r="B765" s="16"/>
      <c r="C765" s="17"/>
      <c r="D765" s="17"/>
      <c r="E765" s="82"/>
      <c r="F765" s="82"/>
      <c r="G765" s="82"/>
      <c r="H765" s="82"/>
      <c r="I765" s="82"/>
      <c r="J765" s="82"/>
      <c r="K765" s="15"/>
    </row>
    <row r="766" spans="1:11" x14ac:dyDescent="0.2">
      <c r="A766" s="67"/>
      <c r="B766" s="16"/>
      <c r="C766" s="17"/>
      <c r="D766" s="17"/>
      <c r="E766" s="82"/>
      <c r="F766" s="82"/>
      <c r="G766" s="82"/>
      <c r="H766" s="82"/>
      <c r="I766" s="82"/>
      <c r="J766" s="82"/>
      <c r="K766" s="15"/>
    </row>
    <row r="767" spans="1:11" x14ac:dyDescent="0.2">
      <c r="A767" s="67"/>
      <c r="B767" s="16"/>
      <c r="C767" s="17"/>
      <c r="D767" s="17"/>
      <c r="E767" s="82"/>
      <c r="F767" s="82"/>
      <c r="G767" s="82"/>
      <c r="H767" s="82"/>
      <c r="I767" s="82"/>
      <c r="J767" s="82"/>
      <c r="K767" s="15"/>
    </row>
    <row r="768" spans="1:11" x14ac:dyDescent="0.2">
      <c r="A768" s="67"/>
      <c r="B768" s="16"/>
      <c r="C768" s="17"/>
      <c r="D768" s="17"/>
      <c r="E768" s="82"/>
      <c r="F768" s="82"/>
      <c r="G768" s="82"/>
      <c r="H768" s="82"/>
      <c r="I768" s="82"/>
      <c r="J768" s="82"/>
      <c r="K768" s="15"/>
    </row>
    <row r="769" spans="1:11" x14ac:dyDescent="0.2">
      <c r="A769" s="67"/>
      <c r="B769" s="16"/>
      <c r="C769" s="17"/>
      <c r="D769" s="17"/>
      <c r="E769" s="82"/>
      <c r="F769" s="82"/>
      <c r="G769" s="82"/>
      <c r="H769" s="82"/>
      <c r="I769" s="82"/>
      <c r="J769" s="82"/>
      <c r="K769" s="15"/>
    </row>
    <row r="770" spans="1:11" x14ac:dyDescent="0.2">
      <c r="A770" s="67"/>
      <c r="B770" s="16"/>
      <c r="C770" s="17"/>
      <c r="D770" s="17"/>
      <c r="E770" s="82"/>
      <c r="F770" s="82"/>
      <c r="G770" s="82"/>
      <c r="H770" s="82"/>
      <c r="I770" s="82"/>
      <c r="J770" s="82"/>
      <c r="K770" s="15"/>
    </row>
    <row r="771" spans="1:11" x14ac:dyDescent="0.2">
      <c r="A771" s="67"/>
      <c r="B771" s="16"/>
      <c r="C771" s="17"/>
      <c r="D771" s="17"/>
      <c r="E771" s="82"/>
      <c r="F771" s="82"/>
      <c r="G771" s="82"/>
      <c r="H771" s="82"/>
      <c r="I771" s="82"/>
      <c r="J771" s="82"/>
      <c r="K771" s="15"/>
    </row>
    <row r="772" spans="1:11" x14ac:dyDescent="0.2">
      <c r="A772" s="67"/>
      <c r="B772" s="16"/>
      <c r="C772" s="17"/>
      <c r="D772" s="17"/>
      <c r="E772" s="82"/>
      <c r="F772" s="82"/>
      <c r="G772" s="82"/>
      <c r="H772" s="82"/>
      <c r="I772" s="82"/>
      <c r="J772" s="82"/>
      <c r="K772" s="15"/>
    </row>
    <row r="773" spans="1:11" x14ac:dyDescent="0.2">
      <c r="A773" s="67"/>
      <c r="B773" s="16"/>
      <c r="C773" s="17"/>
      <c r="D773" s="17"/>
      <c r="E773" s="82"/>
      <c r="F773" s="82"/>
      <c r="G773" s="82"/>
      <c r="H773" s="82"/>
      <c r="I773" s="82"/>
      <c r="J773" s="82"/>
      <c r="K773" s="15"/>
    </row>
    <row r="774" spans="1:11" x14ac:dyDescent="0.2">
      <c r="A774" s="67"/>
      <c r="B774" s="16"/>
      <c r="C774" s="17"/>
      <c r="D774" s="17"/>
      <c r="E774" s="82"/>
      <c r="F774" s="82"/>
      <c r="G774" s="82"/>
      <c r="H774" s="82"/>
      <c r="I774" s="82"/>
      <c r="J774" s="82"/>
      <c r="K774" s="15"/>
    </row>
    <row r="775" spans="1:11" x14ac:dyDescent="0.2">
      <c r="A775" s="67"/>
      <c r="B775" s="16"/>
      <c r="C775" s="17"/>
      <c r="D775" s="17"/>
      <c r="E775" s="82"/>
      <c r="F775" s="82"/>
      <c r="G775" s="82"/>
      <c r="H775" s="82"/>
      <c r="I775" s="82"/>
      <c r="J775" s="82"/>
      <c r="K775" s="15"/>
    </row>
    <row r="776" spans="1:11" x14ac:dyDescent="0.2">
      <c r="A776" s="67"/>
      <c r="B776" s="16"/>
      <c r="C776" s="17"/>
      <c r="D776" s="17"/>
      <c r="E776" s="82"/>
      <c r="F776" s="82"/>
      <c r="G776" s="82"/>
      <c r="H776" s="82"/>
      <c r="I776" s="82"/>
      <c r="J776" s="82"/>
      <c r="K776" s="15"/>
    </row>
    <row r="777" spans="1:11" x14ac:dyDescent="0.2">
      <c r="A777" s="67"/>
      <c r="B777" s="16"/>
      <c r="C777" s="17"/>
      <c r="D777" s="17"/>
      <c r="E777" s="82"/>
      <c r="F777" s="82"/>
      <c r="G777" s="82"/>
      <c r="H777" s="82"/>
      <c r="I777" s="82"/>
      <c r="J777" s="82"/>
      <c r="K777" s="15"/>
    </row>
    <row r="778" spans="1:11" x14ac:dyDescent="0.2">
      <c r="A778" s="67"/>
      <c r="B778" s="16"/>
      <c r="C778" s="17"/>
      <c r="D778" s="17"/>
      <c r="E778" s="82"/>
      <c r="F778" s="82"/>
      <c r="G778" s="82"/>
      <c r="H778" s="82"/>
      <c r="I778" s="82"/>
      <c r="J778" s="82"/>
      <c r="K778" s="15"/>
    </row>
    <row r="779" spans="1:11" x14ac:dyDescent="0.2">
      <c r="A779" s="67"/>
      <c r="B779" s="16"/>
      <c r="C779" s="17"/>
      <c r="D779" s="17"/>
      <c r="E779" s="82"/>
      <c r="F779" s="82"/>
      <c r="G779" s="82"/>
      <c r="H779" s="82"/>
      <c r="I779" s="82"/>
      <c r="J779" s="82"/>
      <c r="K779" s="15"/>
    </row>
    <row r="780" spans="1:11" x14ac:dyDescent="0.2">
      <c r="A780" s="67"/>
      <c r="B780" s="16"/>
      <c r="C780" s="17"/>
      <c r="D780" s="17"/>
      <c r="E780" s="82"/>
      <c r="F780" s="82"/>
      <c r="G780" s="82"/>
      <c r="H780" s="82"/>
      <c r="I780" s="82"/>
      <c r="J780" s="82"/>
      <c r="K780" s="15"/>
    </row>
    <row r="781" spans="1:11" x14ac:dyDescent="0.2">
      <c r="A781" s="67"/>
      <c r="B781" s="16"/>
      <c r="C781" s="17"/>
      <c r="D781" s="17"/>
      <c r="E781" s="82"/>
      <c r="F781" s="82"/>
      <c r="G781" s="82"/>
      <c r="H781" s="82"/>
      <c r="I781" s="82"/>
      <c r="J781" s="82"/>
      <c r="K781" s="15"/>
    </row>
    <row r="782" spans="1:11" x14ac:dyDescent="0.2">
      <c r="A782" s="67"/>
      <c r="B782" s="16"/>
      <c r="C782" s="17"/>
      <c r="D782" s="17"/>
      <c r="E782" s="82"/>
      <c r="F782" s="82"/>
      <c r="G782" s="82"/>
      <c r="H782" s="82"/>
      <c r="I782" s="82"/>
      <c r="J782" s="82"/>
      <c r="K782" s="15"/>
    </row>
    <row r="783" spans="1:11" x14ac:dyDescent="0.2">
      <c r="A783" s="67"/>
      <c r="B783" s="16"/>
      <c r="C783" s="17"/>
      <c r="D783" s="17"/>
      <c r="E783" s="82"/>
      <c r="F783" s="82"/>
      <c r="G783" s="82"/>
      <c r="H783" s="82"/>
      <c r="I783" s="82"/>
      <c r="J783" s="82"/>
      <c r="K783" s="15"/>
    </row>
    <row r="784" spans="1:11" x14ac:dyDescent="0.2">
      <c r="A784" s="67"/>
      <c r="B784" s="16"/>
      <c r="C784" s="17"/>
      <c r="D784" s="17"/>
      <c r="E784" s="82"/>
      <c r="F784" s="82"/>
      <c r="G784" s="82"/>
      <c r="H784" s="82"/>
      <c r="I784" s="82"/>
      <c r="J784" s="82"/>
      <c r="K784" s="15"/>
    </row>
    <row r="785" spans="1:11" x14ac:dyDescent="0.2">
      <c r="A785" s="67"/>
      <c r="B785" s="16"/>
      <c r="C785" s="17"/>
      <c r="D785" s="17"/>
      <c r="E785" s="82"/>
      <c r="F785" s="82"/>
      <c r="G785" s="82"/>
      <c r="H785" s="82"/>
      <c r="I785" s="82"/>
      <c r="J785" s="82"/>
      <c r="K785" s="15"/>
    </row>
    <row r="786" spans="1:11" x14ac:dyDescent="0.2">
      <c r="A786" s="67"/>
      <c r="B786" s="16"/>
      <c r="C786" s="17"/>
      <c r="D786" s="17"/>
      <c r="E786" s="82"/>
      <c r="F786" s="82"/>
      <c r="G786" s="82"/>
      <c r="H786" s="82"/>
      <c r="I786" s="82"/>
      <c r="J786" s="82"/>
      <c r="K786" s="15"/>
    </row>
    <row r="787" spans="1:11" x14ac:dyDescent="0.2">
      <c r="A787" s="67"/>
      <c r="B787" s="16"/>
      <c r="C787" s="17"/>
      <c r="D787" s="17"/>
      <c r="E787" s="82"/>
      <c r="F787" s="82"/>
      <c r="G787" s="82"/>
      <c r="H787" s="82"/>
      <c r="I787" s="82"/>
      <c r="J787" s="82"/>
      <c r="K787" s="15"/>
    </row>
    <row r="788" spans="1:11" x14ac:dyDescent="0.2">
      <c r="A788" s="67"/>
      <c r="B788" s="16"/>
      <c r="C788" s="17"/>
      <c r="D788" s="17"/>
      <c r="E788" s="82"/>
      <c r="F788" s="82"/>
      <c r="G788" s="82"/>
      <c r="H788" s="82"/>
      <c r="I788" s="82"/>
      <c r="J788" s="82"/>
      <c r="K788" s="15"/>
    </row>
    <row r="789" spans="1:11" x14ac:dyDescent="0.2">
      <c r="A789" s="67"/>
      <c r="B789" s="16"/>
      <c r="C789" s="17"/>
      <c r="D789" s="17"/>
      <c r="E789" s="82"/>
      <c r="F789" s="82"/>
      <c r="G789" s="82"/>
      <c r="H789" s="82"/>
      <c r="I789" s="82"/>
      <c r="J789" s="82"/>
      <c r="K789" s="15"/>
    </row>
    <row r="790" spans="1:11" x14ac:dyDescent="0.2">
      <c r="A790" s="67"/>
      <c r="B790" s="16"/>
      <c r="C790" s="17"/>
      <c r="D790" s="17"/>
      <c r="E790" s="82"/>
      <c r="F790" s="82"/>
      <c r="G790" s="82"/>
      <c r="H790" s="82"/>
      <c r="I790" s="82"/>
      <c r="J790" s="82"/>
      <c r="K790" s="15"/>
    </row>
    <row r="791" spans="1:11" x14ac:dyDescent="0.2">
      <c r="A791" s="67"/>
      <c r="B791" s="16"/>
      <c r="C791" s="17"/>
      <c r="D791" s="17"/>
      <c r="E791" s="82"/>
      <c r="F791" s="82"/>
      <c r="G791" s="82"/>
      <c r="H791" s="82"/>
      <c r="I791" s="82"/>
      <c r="J791" s="82"/>
      <c r="K791" s="15"/>
    </row>
    <row r="792" spans="1:11" x14ac:dyDescent="0.2">
      <c r="A792" s="67"/>
      <c r="B792" s="16"/>
      <c r="C792" s="17"/>
      <c r="D792" s="17"/>
      <c r="E792" s="82"/>
      <c r="F792" s="82"/>
      <c r="G792" s="82"/>
      <c r="H792" s="82"/>
      <c r="I792" s="82"/>
      <c r="J792" s="82"/>
      <c r="K792" s="15"/>
    </row>
    <row r="793" spans="1:11" x14ac:dyDescent="0.2">
      <c r="A793" s="67"/>
      <c r="B793" s="16"/>
      <c r="C793" s="17"/>
      <c r="D793" s="17"/>
      <c r="E793" s="82"/>
      <c r="F793" s="82"/>
      <c r="G793" s="82"/>
      <c r="H793" s="82"/>
      <c r="I793" s="82"/>
      <c r="J793" s="82"/>
      <c r="K793" s="15"/>
    </row>
    <row r="794" spans="1:11" x14ac:dyDescent="0.2">
      <c r="A794" s="67"/>
      <c r="B794" s="16"/>
      <c r="C794" s="17"/>
      <c r="D794" s="17"/>
      <c r="E794" s="82"/>
      <c r="F794" s="82"/>
      <c r="G794" s="82"/>
      <c r="H794" s="82"/>
      <c r="I794" s="82"/>
      <c r="J794" s="82"/>
      <c r="K794" s="15"/>
    </row>
    <row r="795" spans="1:11" x14ac:dyDescent="0.2">
      <c r="A795" s="67"/>
      <c r="B795" s="16"/>
      <c r="C795" s="17"/>
      <c r="D795" s="17"/>
      <c r="E795" s="82"/>
      <c r="F795" s="82"/>
      <c r="G795" s="82"/>
      <c r="H795" s="82"/>
      <c r="I795" s="82"/>
      <c r="J795" s="82"/>
      <c r="K795" s="15"/>
    </row>
    <row r="796" spans="1:11" x14ac:dyDescent="0.2">
      <c r="A796" s="67"/>
      <c r="B796" s="16"/>
      <c r="C796" s="17"/>
      <c r="D796" s="17"/>
      <c r="E796" s="82"/>
      <c r="F796" s="82"/>
      <c r="G796" s="82"/>
      <c r="H796" s="82"/>
      <c r="I796" s="82"/>
      <c r="J796" s="82"/>
      <c r="K796" s="15"/>
    </row>
    <row r="797" spans="1:11" x14ac:dyDescent="0.2">
      <c r="A797" s="67"/>
      <c r="B797" s="16"/>
      <c r="C797" s="17"/>
      <c r="D797" s="17"/>
      <c r="E797" s="82"/>
      <c r="F797" s="82"/>
      <c r="G797" s="82"/>
      <c r="H797" s="82"/>
      <c r="I797" s="82"/>
      <c r="J797" s="82"/>
      <c r="K797" s="15"/>
    </row>
    <row r="798" spans="1:11" x14ac:dyDescent="0.2">
      <c r="A798" s="67"/>
      <c r="B798" s="16"/>
      <c r="C798" s="17"/>
      <c r="D798" s="17"/>
      <c r="E798" s="82"/>
      <c r="F798" s="82"/>
      <c r="G798" s="82"/>
      <c r="H798" s="82"/>
      <c r="I798" s="82"/>
      <c r="J798" s="82"/>
      <c r="K798" s="15"/>
    </row>
    <row r="799" spans="1:11" x14ac:dyDescent="0.2">
      <c r="A799" s="67"/>
      <c r="B799" s="16"/>
      <c r="C799" s="17"/>
      <c r="D799" s="17"/>
      <c r="E799" s="82"/>
      <c r="F799" s="82"/>
      <c r="G799" s="82"/>
      <c r="H799" s="82"/>
      <c r="I799" s="82"/>
      <c r="J799" s="82"/>
      <c r="K799" s="15"/>
    </row>
    <row r="800" spans="1:11" x14ac:dyDescent="0.2">
      <c r="A800" s="67"/>
      <c r="B800" s="16"/>
      <c r="C800" s="17"/>
      <c r="D800" s="17"/>
      <c r="E800" s="82"/>
      <c r="F800" s="82"/>
      <c r="G800" s="82"/>
      <c r="H800" s="82"/>
      <c r="I800" s="82"/>
      <c r="J800" s="82"/>
      <c r="K800" s="15"/>
    </row>
    <row r="801" spans="1:11" x14ac:dyDescent="0.2">
      <c r="A801" s="67"/>
      <c r="B801" s="16"/>
      <c r="C801" s="17"/>
      <c r="D801" s="17"/>
      <c r="E801" s="82"/>
      <c r="F801" s="82"/>
      <c r="G801" s="82"/>
      <c r="H801" s="82"/>
      <c r="I801" s="82"/>
      <c r="J801" s="82"/>
      <c r="K801" s="15"/>
    </row>
    <row r="802" spans="1:11" x14ac:dyDescent="0.2">
      <c r="A802" s="67"/>
      <c r="B802" s="16"/>
      <c r="C802" s="17"/>
      <c r="D802" s="17"/>
      <c r="E802" s="82"/>
      <c r="F802" s="82"/>
      <c r="G802" s="82"/>
      <c r="H802" s="82"/>
      <c r="I802" s="82"/>
      <c r="J802" s="82"/>
      <c r="K802" s="15"/>
    </row>
    <row r="803" spans="1:11" x14ac:dyDescent="0.2">
      <c r="A803" s="67"/>
      <c r="B803" s="16"/>
      <c r="C803" s="17"/>
      <c r="D803" s="17"/>
      <c r="E803" s="82"/>
      <c r="F803" s="82"/>
      <c r="G803" s="82"/>
      <c r="H803" s="82"/>
      <c r="I803" s="82"/>
      <c r="J803" s="82"/>
      <c r="K803" s="15"/>
    </row>
    <row r="804" spans="1:11" x14ac:dyDescent="0.2">
      <c r="A804" s="67"/>
      <c r="B804" s="16"/>
      <c r="C804" s="17"/>
      <c r="D804" s="17"/>
      <c r="E804" s="82"/>
      <c r="F804" s="82"/>
      <c r="G804" s="82"/>
      <c r="H804" s="82"/>
      <c r="I804" s="82"/>
      <c r="J804" s="82"/>
      <c r="K804" s="15"/>
    </row>
    <row r="805" spans="1:11" x14ac:dyDescent="0.2">
      <c r="A805" s="67"/>
      <c r="B805" s="16"/>
      <c r="C805" s="17"/>
      <c r="D805" s="17"/>
      <c r="E805" s="82"/>
      <c r="F805" s="82"/>
      <c r="G805" s="82"/>
      <c r="H805" s="82"/>
      <c r="I805" s="82"/>
      <c r="J805" s="82"/>
      <c r="K805" s="15"/>
    </row>
    <row r="806" spans="1:11" x14ac:dyDescent="0.2">
      <c r="A806" s="67"/>
      <c r="B806" s="16"/>
      <c r="C806" s="17"/>
      <c r="D806" s="17"/>
      <c r="E806" s="82"/>
      <c r="F806" s="82"/>
      <c r="G806" s="82"/>
      <c r="H806" s="82"/>
      <c r="I806" s="82"/>
      <c r="J806" s="82"/>
      <c r="K806" s="15"/>
    </row>
    <row r="807" spans="1:11" x14ac:dyDescent="0.2">
      <c r="A807" s="67"/>
      <c r="B807" s="16"/>
      <c r="C807" s="17"/>
      <c r="D807" s="17"/>
      <c r="E807" s="82"/>
      <c r="F807" s="82"/>
      <c r="G807" s="82"/>
      <c r="H807" s="82"/>
      <c r="I807" s="82"/>
      <c r="J807" s="82"/>
      <c r="K807" s="15"/>
    </row>
    <row r="808" spans="1:11" x14ac:dyDescent="0.2">
      <c r="A808" s="67"/>
      <c r="B808" s="16"/>
      <c r="C808" s="17"/>
      <c r="D808" s="17"/>
      <c r="E808" s="82"/>
      <c r="F808" s="82"/>
      <c r="G808" s="82"/>
      <c r="H808" s="82"/>
      <c r="I808" s="82"/>
      <c r="J808" s="82"/>
      <c r="K808" s="15"/>
    </row>
    <row r="809" spans="1:11" x14ac:dyDescent="0.2">
      <c r="A809" s="67"/>
      <c r="B809" s="16"/>
      <c r="C809" s="17"/>
      <c r="D809" s="17"/>
      <c r="E809" s="82"/>
      <c r="F809" s="82"/>
      <c r="G809" s="82"/>
      <c r="H809" s="82"/>
      <c r="I809" s="82"/>
      <c r="J809" s="82"/>
      <c r="K809" s="15"/>
    </row>
    <row r="810" spans="1:11" x14ac:dyDescent="0.2">
      <c r="A810" s="67"/>
      <c r="B810" s="16"/>
      <c r="C810" s="17"/>
      <c r="D810" s="17"/>
      <c r="E810" s="82"/>
      <c r="F810" s="82"/>
      <c r="G810" s="82"/>
      <c r="H810" s="82"/>
      <c r="I810" s="82"/>
      <c r="J810" s="82"/>
      <c r="K810" s="15"/>
    </row>
    <row r="811" spans="1:11" x14ac:dyDescent="0.2">
      <c r="A811" s="67"/>
      <c r="B811" s="16"/>
      <c r="C811" s="17"/>
      <c r="D811" s="17"/>
      <c r="E811" s="82"/>
      <c r="F811" s="82"/>
      <c r="G811" s="82"/>
      <c r="H811" s="82"/>
      <c r="I811" s="82"/>
      <c r="J811" s="82"/>
      <c r="K811" s="15"/>
    </row>
    <row r="812" spans="1:11" x14ac:dyDescent="0.2">
      <c r="A812" s="67"/>
      <c r="B812" s="16"/>
      <c r="C812" s="17"/>
      <c r="D812" s="17"/>
      <c r="E812" s="82"/>
      <c r="F812" s="82"/>
      <c r="G812" s="82"/>
      <c r="H812" s="82"/>
      <c r="I812" s="82"/>
      <c r="J812" s="82"/>
      <c r="K812" s="15"/>
    </row>
    <row r="813" spans="1:11" x14ac:dyDescent="0.2">
      <c r="A813" s="67"/>
      <c r="B813" s="16"/>
      <c r="C813" s="17"/>
      <c r="D813" s="17"/>
      <c r="E813" s="82"/>
      <c r="F813" s="82"/>
      <c r="G813" s="82"/>
      <c r="H813" s="82"/>
      <c r="I813" s="82"/>
      <c r="J813" s="82"/>
      <c r="K813" s="15"/>
    </row>
    <row r="814" spans="1:11" x14ac:dyDescent="0.2">
      <c r="A814" s="67"/>
      <c r="B814" s="16"/>
      <c r="C814" s="17"/>
      <c r="D814" s="17"/>
      <c r="E814" s="82"/>
      <c r="F814" s="82"/>
      <c r="G814" s="82"/>
      <c r="H814" s="82"/>
      <c r="I814" s="82"/>
      <c r="J814" s="82"/>
      <c r="K814" s="15"/>
    </row>
    <row r="815" spans="1:11" x14ac:dyDescent="0.2">
      <c r="A815" s="67"/>
      <c r="B815" s="16"/>
      <c r="C815" s="17"/>
      <c r="D815" s="17"/>
      <c r="E815" s="82"/>
      <c r="F815" s="82"/>
      <c r="G815" s="82"/>
      <c r="H815" s="82"/>
      <c r="I815" s="82"/>
      <c r="J815" s="82"/>
      <c r="K815" s="15"/>
    </row>
    <row r="816" spans="1:11" x14ac:dyDescent="0.2">
      <c r="A816" s="67"/>
      <c r="B816" s="16"/>
      <c r="C816" s="17"/>
      <c r="D816" s="17"/>
      <c r="E816" s="82"/>
      <c r="F816" s="82"/>
      <c r="G816" s="82"/>
      <c r="H816" s="82"/>
      <c r="I816" s="82"/>
      <c r="J816" s="82"/>
      <c r="K816" s="15"/>
    </row>
    <row r="817" spans="1:11" x14ac:dyDescent="0.2">
      <c r="A817" s="67"/>
      <c r="B817" s="16"/>
      <c r="C817" s="17"/>
      <c r="D817" s="17"/>
      <c r="E817" s="82"/>
      <c r="F817" s="82"/>
      <c r="G817" s="82"/>
      <c r="H817" s="82"/>
      <c r="I817" s="82"/>
      <c r="J817" s="82"/>
      <c r="K817" s="15"/>
    </row>
    <row r="818" spans="1:11" x14ac:dyDescent="0.2">
      <c r="A818" s="67"/>
      <c r="B818" s="16"/>
      <c r="C818" s="17"/>
      <c r="D818" s="17"/>
      <c r="E818" s="82"/>
      <c r="F818" s="82"/>
      <c r="G818" s="82"/>
      <c r="H818" s="82"/>
      <c r="I818" s="82"/>
      <c r="J818" s="82"/>
      <c r="K818" s="15"/>
    </row>
    <row r="819" spans="1:11" x14ac:dyDescent="0.2">
      <c r="A819" s="67"/>
      <c r="B819" s="16"/>
      <c r="C819" s="17"/>
      <c r="D819" s="17"/>
      <c r="E819" s="82"/>
      <c r="F819" s="82"/>
      <c r="G819" s="82"/>
      <c r="H819" s="82"/>
      <c r="I819" s="82"/>
      <c r="J819" s="82"/>
      <c r="K819" s="15"/>
    </row>
    <row r="820" spans="1:11" x14ac:dyDescent="0.2">
      <c r="A820" s="67"/>
      <c r="B820" s="16"/>
      <c r="C820" s="17"/>
      <c r="D820" s="17"/>
      <c r="E820" s="82"/>
      <c r="F820" s="82"/>
      <c r="G820" s="82"/>
      <c r="H820" s="82"/>
      <c r="I820" s="82"/>
      <c r="J820" s="82"/>
      <c r="K820" s="15"/>
    </row>
    <row r="821" spans="1:11" x14ac:dyDescent="0.2">
      <c r="A821" s="67"/>
      <c r="B821" s="16"/>
      <c r="C821" s="17"/>
      <c r="D821" s="17"/>
      <c r="E821" s="82"/>
      <c r="F821" s="82"/>
      <c r="G821" s="82"/>
      <c r="H821" s="82"/>
      <c r="I821" s="82"/>
      <c r="J821" s="82"/>
      <c r="K821" s="15"/>
    </row>
    <row r="822" spans="1:11" x14ac:dyDescent="0.2">
      <c r="A822" s="67"/>
      <c r="B822" s="16"/>
      <c r="C822" s="17"/>
      <c r="D822" s="17"/>
      <c r="E822" s="82"/>
      <c r="F822" s="82"/>
      <c r="G822" s="82"/>
      <c r="H822" s="82"/>
      <c r="I822" s="82"/>
      <c r="J822" s="82"/>
      <c r="K822" s="15"/>
    </row>
    <row r="823" spans="1:11" x14ac:dyDescent="0.2">
      <c r="A823" s="67"/>
      <c r="B823" s="16"/>
      <c r="C823" s="17"/>
      <c r="D823" s="17"/>
      <c r="E823" s="82"/>
      <c r="F823" s="82"/>
      <c r="G823" s="82"/>
      <c r="H823" s="82"/>
      <c r="I823" s="82"/>
      <c r="J823" s="82"/>
      <c r="K823" s="15"/>
    </row>
    <row r="824" spans="1:11" x14ac:dyDescent="0.2">
      <c r="A824" s="67"/>
      <c r="B824" s="16"/>
      <c r="C824" s="17"/>
      <c r="D824" s="17"/>
      <c r="E824" s="82"/>
      <c r="F824" s="82"/>
      <c r="G824" s="82"/>
      <c r="H824" s="82"/>
      <c r="I824" s="82"/>
      <c r="J824" s="82"/>
      <c r="K824" s="15"/>
    </row>
    <row r="825" spans="1:11" x14ac:dyDescent="0.2">
      <c r="A825" s="67"/>
      <c r="B825" s="16"/>
      <c r="C825" s="17"/>
      <c r="D825" s="17"/>
      <c r="E825" s="82"/>
      <c r="F825" s="82"/>
      <c r="G825" s="82"/>
      <c r="H825" s="82"/>
      <c r="I825" s="82"/>
      <c r="J825" s="82"/>
      <c r="K825" s="15"/>
    </row>
    <row r="826" spans="1:11" x14ac:dyDescent="0.2">
      <c r="A826" s="67"/>
      <c r="B826" s="16"/>
      <c r="C826" s="17"/>
      <c r="D826" s="17"/>
      <c r="E826" s="82"/>
      <c r="F826" s="82"/>
      <c r="G826" s="82"/>
      <c r="H826" s="82"/>
      <c r="I826" s="82"/>
      <c r="J826" s="82"/>
      <c r="K826" s="15"/>
    </row>
    <row r="827" spans="1:11" x14ac:dyDescent="0.2">
      <c r="A827" s="67"/>
      <c r="B827" s="16"/>
      <c r="C827" s="17"/>
      <c r="D827" s="17"/>
      <c r="E827" s="82"/>
      <c r="F827" s="82"/>
      <c r="G827" s="82"/>
      <c r="H827" s="82"/>
      <c r="I827" s="82"/>
      <c r="J827" s="82"/>
      <c r="K827" s="15"/>
    </row>
    <row r="828" spans="1:11" x14ac:dyDescent="0.2">
      <c r="A828" s="67"/>
      <c r="B828" s="16"/>
      <c r="C828" s="17"/>
      <c r="D828" s="17"/>
      <c r="E828" s="82"/>
      <c r="F828" s="82"/>
      <c r="G828" s="82"/>
      <c r="H828" s="82"/>
      <c r="I828" s="82"/>
      <c r="J828" s="82"/>
      <c r="K828" s="15"/>
    </row>
    <row r="829" spans="1:11" x14ac:dyDescent="0.2">
      <c r="A829" s="67"/>
      <c r="B829" s="16"/>
      <c r="C829" s="17"/>
      <c r="D829" s="17"/>
      <c r="E829" s="82"/>
      <c r="F829" s="82"/>
      <c r="G829" s="82"/>
      <c r="H829" s="82"/>
      <c r="I829" s="82"/>
      <c r="J829" s="82"/>
      <c r="K829" s="15"/>
    </row>
    <row r="830" spans="1:11" x14ac:dyDescent="0.2">
      <c r="A830" s="67"/>
      <c r="B830" s="16"/>
      <c r="C830" s="17"/>
      <c r="D830" s="17"/>
      <c r="E830" s="82"/>
      <c r="F830" s="82"/>
      <c r="G830" s="82"/>
      <c r="H830" s="82"/>
      <c r="I830" s="82"/>
      <c r="J830" s="82"/>
      <c r="K830" s="15"/>
    </row>
    <row r="831" spans="1:11" x14ac:dyDescent="0.2">
      <c r="A831" s="67"/>
      <c r="B831" s="16"/>
      <c r="C831" s="17"/>
      <c r="D831" s="17"/>
      <c r="E831" s="82"/>
      <c r="F831" s="82"/>
      <c r="G831" s="82"/>
      <c r="H831" s="82"/>
      <c r="I831" s="82"/>
      <c r="J831" s="82"/>
      <c r="K831" s="15"/>
    </row>
    <row r="832" spans="1:11" x14ac:dyDescent="0.2">
      <c r="A832" s="67"/>
      <c r="B832" s="16"/>
      <c r="C832" s="17"/>
      <c r="D832" s="17"/>
      <c r="E832" s="82"/>
      <c r="F832" s="82"/>
      <c r="G832" s="82"/>
      <c r="H832" s="82"/>
      <c r="I832" s="82"/>
      <c r="J832" s="82"/>
      <c r="K832" s="15"/>
    </row>
    <row r="833" spans="1:11" x14ac:dyDescent="0.2">
      <c r="A833" s="67"/>
      <c r="B833" s="16"/>
      <c r="C833" s="17"/>
      <c r="D833" s="17"/>
      <c r="E833" s="82"/>
      <c r="F833" s="82"/>
      <c r="G833" s="82"/>
      <c r="H833" s="82"/>
      <c r="I833" s="82"/>
      <c r="J833" s="82"/>
      <c r="K833" s="15"/>
    </row>
    <row r="834" spans="1:11" x14ac:dyDescent="0.2">
      <c r="A834" s="67"/>
      <c r="B834" s="16"/>
      <c r="C834" s="17"/>
      <c r="D834" s="17"/>
      <c r="E834" s="82"/>
      <c r="F834" s="82"/>
      <c r="G834" s="82"/>
      <c r="H834" s="82"/>
      <c r="I834" s="82"/>
      <c r="J834" s="82"/>
      <c r="K834" s="15"/>
    </row>
    <row r="835" spans="1:11" x14ac:dyDescent="0.2">
      <c r="A835" s="67"/>
      <c r="B835" s="16"/>
      <c r="C835" s="17"/>
      <c r="D835" s="17"/>
      <c r="E835" s="82"/>
      <c r="F835" s="82"/>
      <c r="G835" s="82"/>
      <c r="H835" s="82"/>
      <c r="I835" s="82"/>
      <c r="J835" s="82"/>
      <c r="K835" s="15"/>
    </row>
    <row r="836" spans="1:11" x14ac:dyDescent="0.2">
      <c r="A836" s="67"/>
      <c r="B836" s="16"/>
      <c r="C836" s="17"/>
      <c r="D836" s="17"/>
      <c r="E836" s="82"/>
      <c r="F836" s="82"/>
      <c r="G836" s="82"/>
      <c r="H836" s="82"/>
      <c r="I836" s="82"/>
      <c r="J836" s="82"/>
      <c r="K836" s="15"/>
    </row>
    <row r="837" spans="1:11" x14ac:dyDescent="0.2">
      <c r="A837" s="67"/>
      <c r="B837" s="16"/>
      <c r="C837" s="17"/>
      <c r="D837" s="17"/>
      <c r="E837" s="82"/>
      <c r="F837" s="82"/>
      <c r="G837" s="82"/>
      <c r="H837" s="82"/>
      <c r="I837" s="82"/>
      <c r="J837" s="82"/>
      <c r="K837" s="15"/>
    </row>
    <row r="838" spans="1:11" x14ac:dyDescent="0.2">
      <c r="A838" s="67"/>
      <c r="B838" s="16"/>
      <c r="C838" s="17"/>
      <c r="D838" s="17"/>
      <c r="E838" s="82"/>
      <c r="F838" s="82"/>
      <c r="G838" s="82"/>
      <c r="H838" s="82"/>
      <c r="I838" s="82"/>
      <c r="J838" s="82"/>
      <c r="K838" s="15"/>
    </row>
    <row r="839" spans="1:11" x14ac:dyDescent="0.2">
      <c r="A839" s="67"/>
      <c r="B839" s="16"/>
      <c r="C839" s="17"/>
      <c r="D839" s="17"/>
      <c r="E839" s="82"/>
      <c r="F839" s="82"/>
      <c r="G839" s="82"/>
      <c r="H839" s="82"/>
      <c r="I839" s="82"/>
      <c r="J839" s="82"/>
      <c r="K839" s="15"/>
    </row>
    <row r="840" spans="1:11" x14ac:dyDescent="0.2">
      <c r="A840" s="67"/>
      <c r="B840" s="16"/>
      <c r="C840" s="17"/>
      <c r="D840" s="17"/>
      <c r="E840" s="82"/>
      <c r="F840" s="82"/>
      <c r="G840" s="82"/>
      <c r="H840" s="82"/>
      <c r="I840" s="82"/>
      <c r="J840" s="82"/>
      <c r="K840" s="15"/>
    </row>
    <row r="841" spans="1:11" x14ac:dyDescent="0.2">
      <c r="A841" s="67"/>
      <c r="B841" s="16"/>
      <c r="C841" s="17"/>
      <c r="D841" s="17"/>
      <c r="E841" s="82"/>
      <c r="F841" s="82"/>
      <c r="G841" s="82"/>
      <c r="H841" s="82"/>
      <c r="I841" s="82"/>
      <c r="J841" s="82"/>
      <c r="K841" s="15"/>
    </row>
    <row r="842" spans="1:11" x14ac:dyDescent="0.2">
      <c r="A842" s="67"/>
      <c r="B842" s="16"/>
      <c r="C842" s="17"/>
      <c r="D842" s="17"/>
      <c r="E842" s="82"/>
      <c r="F842" s="82"/>
      <c r="G842" s="82"/>
      <c r="H842" s="82"/>
      <c r="I842" s="82"/>
      <c r="J842" s="82"/>
      <c r="K842" s="15"/>
    </row>
    <row r="843" spans="1:11" x14ac:dyDescent="0.2">
      <c r="A843" s="67"/>
      <c r="B843" s="16"/>
      <c r="C843" s="17"/>
      <c r="D843" s="17"/>
      <c r="E843" s="82"/>
      <c r="F843" s="82"/>
      <c r="G843" s="82"/>
      <c r="H843" s="82"/>
      <c r="I843" s="82"/>
      <c r="J843" s="82"/>
      <c r="K843" s="15"/>
    </row>
    <row r="844" spans="1:11" x14ac:dyDescent="0.2">
      <c r="A844" s="67"/>
      <c r="B844" s="16"/>
      <c r="C844" s="17"/>
      <c r="D844" s="17"/>
      <c r="E844" s="82"/>
      <c r="F844" s="82"/>
      <c r="G844" s="82"/>
      <c r="H844" s="82"/>
      <c r="I844" s="82"/>
      <c r="J844" s="82"/>
      <c r="K844" s="15"/>
    </row>
    <row r="845" spans="1:11" x14ac:dyDescent="0.2">
      <c r="A845" s="67"/>
      <c r="B845" s="16"/>
      <c r="C845" s="17"/>
      <c r="D845" s="17"/>
      <c r="E845" s="82"/>
      <c r="F845" s="82"/>
      <c r="G845" s="82"/>
      <c r="H845" s="82"/>
      <c r="I845" s="82"/>
      <c r="J845" s="82"/>
      <c r="K845" s="15"/>
    </row>
    <row r="846" spans="1:11" x14ac:dyDescent="0.2">
      <c r="A846" s="67"/>
      <c r="B846" s="16"/>
      <c r="C846" s="17"/>
      <c r="D846" s="17"/>
      <c r="E846" s="82"/>
      <c r="F846" s="82"/>
      <c r="G846" s="82"/>
      <c r="H846" s="82"/>
      <c r="I846" s="82"/>
      <c r="J846" s="82"/>
      <c r="K846" s="15"/>
    </row>
    <row r="847" spans="1:11" x14ac:dyDescent="0.2">
      <c r="A847" s="67"/>
      <c r="B847" s="16"/>
      <c r="C847" s="17"/>
      <c r="D847" s="17"/>
      <c r="E847" s="82"/>
      <c r="F847" s="82"/>
      <c r="G847" s="82"/>
      <c r="H847" s="82"/>
      <c r="I847" s="82"/>
      <c r="J847" s="82"/>
      <c r="K847" s="15"/>
    </row>
    <row r="848" spans="1:11" x14ac:dyDescent="0.2">
      <c r="A848" s="67"/>
      <c r="B848" s="16"/>
      <c r="C848" s="17"/>
      <c r="D848" s="17"/>
      <c r="E848" s="82"/>
      <c r="F848" s="82"/>
      <c r="G848" s="82"/>
      <c r="H848" s="82"/>
      <c r="I848" s="82"/>
      <c r="J848" s="82"/>
      <c r="K848" s="15"/>
    </row>
    <row r="849" spans="1:11" x14ac:dyDescent="0.2">
      <c r="A849" s="67"/>
      <c r="B849" s="16"/>
      <c r="C849" s="17"/>
      <c r="D849" s="17"/>
      <c r="E849" s="82"/>
      <c r="F849" s="82"/>
      <c r="G849" s="82"/>
      <c r="H849" s="82"/>
      <c r="I849" s="82"/>
      <c r="J849" s="82"/>
      <c r="K849" s="15"/>
    </row>
    <row r="850" spans="1:11" x14ac:dyDescent="0.2">
      <c r="A850" s="67"/>
      <c r="B850" s="16"/>
      <c r="C850" s="17"/>
      <c r="D850" s="17"/>
      <c r="E850" s="82"/>
      <c r="F850" s="82"/>
      <c r="G850" s="82"/>
      <c r="H850" s="82"/>
      <c r="I850" s="82"/>
      <c r="J850" s="82"/>
      <c r="K850" s="15"/>
    </row>
    <row r="851" spans="1:11" x14ac:dyDescent="0.2">
      <c r="A851" s="67"/>
      <c r="B851" s="16"/>
      <c r="C851" s="17"/>
      <c r="D851" s="17"/>
      <c r="E851" s="82"/>
      <c r="F851" s="82"/>
      <c r="G851" s="82"/>
      <c r="H851" s="82"/>
      <c r="I851" s="82"/>
      <c r="J851" s="82"/>
      <c r="K851" s="15"/>
    </row>
    <row r="852" spans="1:11" x14ac:dyDescent="0.2">
      <c r="A852" s="67"/>
      <c r="B852" s="16"/>
      <c r="C852" s="17"/>
      <c r="D852" s="17"/>
      <c r="E852" s="82"/>
      <c r="F852" s="82"/>
      <c r="G852" s="82"/>
      <c r="H852" s="82"/>
      <c r="I852" s="82"/>
      <c r="J852" s="82"/>
      <c r="K852" s="15"/>
    </row>
    <row r="853" spans="1:11" x14ac:dyDescent="0.2">
      <c r="A853" s="67"/>
      <c r="B853" s="16"/>
      <c r="C853" s="17"/>
      <c r="D853" s="17"/>
      <c r="E853" s="82"/>
      <c r="F853" s="82"/>
      <c r="G853" s="82"/>
      <c r="H853" s="82"/>
      <c r="I853" s="82"/>
      <c r="J853" s="82"/>
      <c r="K853" s="15"/>
    </row>
    <row r="854" spans="1:11" x14ac:dyDescent="0.2">
      <c r="A854" s="67"/>
      <c r="B854" s="16"/>
      <c r="C854" s="17"/>
      <c r="D854" s="17"/>
      <c r="E854" s="82"/>
      <c r="F854" s="82"/>
      <c r="G854" s="82"/>
      <c r="H854" s="82"/>
      <c r="I854" s="82"/>
      <c r="J854" s="82"/>
      <c r="K854" s="15"/>
    </row>
    <row r="855" spans="1:11" x14ac:dyDescent="0.2">
      <c r="A855" s="67"/>
      <c r="B855" s="16"/>
      <c r="C855" s="17"/>
      <c r="D855" s="17"/>
      <c r="E855" s="82"/>
      <c r="F855" s="82"/>
      <c r="G855" s="82"/>
      <c r="H855" s="82"/>
      <c r="I855" s="82"/>
      <c r="J855" s="82"/>
      <c r="K855" s="15"/>
    </row>
    <row r="856" spans="1:11" x14ac:dyDescent="0.2">
      <c r="A856" s="67"/>
      <c r="B856" s="16"/>
      <c r="C856" s="17"/>
      <c r="D856" s="17"/>
      <c r="E856" s="82"/>
      <c r="F856" s="82"/>
      <c r="G856" s="82"/>
      <c r="H856" s="82"/>
      <c r="I856" s="82"/>
      <c r="J856" s="82"/>
      <c r="K856" s="15"/>
    </row>
    <row r="857" spans="1:11" x14ac:dyDescent="0.2">
      <c r="A857" s="67"/>
      <c r="B857" s="16"/>
      <c r="C857" s="17"/>
      <c r="D857" s="17"/>
      <c r="E857" s="82"/>
      <c r="F857" s="82"/>
      <c r="G857" s="82"/>
      <c r="H857" s="82"/>
      <c r="I857" s="82"/>
      <c r="J857" s="82"/>
      <c r="K857" s="15"/>
    </row>
    <row r="858" spans="1:11" x14ac:dyDescent="0.2">
      <c r="A858" s="67"/>
      <c r="B858" s="16"/>
      <c r="C858" s="17"/>
      <c r="D858" s="17"/>
      <c r="E858" s="82"/>
      <c r="F858" s="82"/>
      <c r="G858" s="82"/>
      <c r="H858" s="82"/>
      <c r="I858" s="82"/>
      <c r="J858" s="82"/>
      <c r="K858" s="15"/>
    </row>
    <row r="859" spans="1:11" x14ac:dyDescent="0.2">
      <c r="A859" s="67"/>
      <c r="B859" s="16"/>
      <c r="C859" s="17"/>
      <c r="D859" s="17"/>
      <c r="E859" s="82"/>
      <c r="F859" s="82"/>
      <c r="G859" s="82"/>
      <c r="H859" s="82"/>
      <c r="I859" s="82"/>
      <c r="J859" s="82"/>
      <c r="K859" s="15"/>
    </row>
    <row r="860" spans="1:11" x14ac:dyDescent="0.2">
      <c r="A860" s="67"/>
      <c r="B860" s="16"/>
      <c r="C860" s="17"/>
      <c r="D860" s="17"/>
      <c r="E860" s="82"/>
      <c r="F860" s="82"/>
      <c r="G860" s="82"/>
      <c r="H860" s="82"/>
      <c r="I860" s="82"/>
      <c r="J860" s="82"/>
      <c r="K860" s="15"/>
    </row>
    <row r="861" spans="1:11" x14ac:dyDescent="0.2">
      <c r="A861" s="67"/>
      <c r="B861" s="16"/>
      <c r="C861" s="17"/>
      <c r="D861" s="17"/>
      <c r="E861" s="82"/>
      <c r="F861" s="82"/>
      <c r="G861" s="82"/>
      <c r="H861" s="82"/>
      <c r="I861" s="82"/>
      <c r="J861" s="82"/>
      <c r="K861" s="15"/>
    </row>
    <row r="862" spans="1:11" x14ac:dyDescent="0.2">
      <c r="A862" s="67"/>
      <c r="B862" s="16"/>
      <c r="C862" s="17"/>
      <c r="D862" s="17"/>
      <c r="E862" s="82"/>
      <c r="F862" s="82"/>
      <c r="G862" s="82"/>
      <c r="H862" s="82"/>
      <c r="I862" s="82"/>
      <c r="J862" s="82"/>
      <c r="K862" s="15"/>
    </row>
    <row r="863" spans="1:11" x14ac:dyDescent="0.2">
      <c r="A863" s="67"/>
      <c r="B863" s="16"/>
      <c r="C863" s="17"/>
      <c r="D863" s="17"/>
      <c r="E863" s="82"/>
      <c r="F863" s="82"/>
      <c r="G863" s="82"/>
      <c r="H863" s="82"/>
      <c r="I863" s="82"/>
      <c r="J863" s="82"/>
      <c r="K863" s="15"/>
    </row>
    <row r="864" spans="1:11" x14ac:dyDescent="0.2">
      <c r="A864" s="67"/>
      <c r="B864" s="16"/>
      <c r="C864" s="17"/>
      <c r="D864" s="17"/>
      <c r="E864" s="82"/>
      <c r="F864" s="82"/>
      <c r="G864" s="82"/>
      <c r="H864" s="82"/>
      <c r="I864" s="82"/>
      <c r="J864" s="82"/>
      <c r="K864" s="15"/>
    </row>
    <row r="865" spans="1:11" x14ac:dyDescent="0.2">
      <c r="A865" s="67"/>
      <c r="B865" s="16"/>
      <c r="C865" s="17"/>
      <c r="D865" s="17"/>
      <c r="E865" s="82"/>
      <c r="F865" s="82"/>
      <c r="G865" s="82"/>
      <c r="H865" s="82"/>
      <c r="I865" s="82"/>
      <c r="J865" s="82"/>
      <c r="K865" s="15"/>
    </row>
    <row r="866" spans="1:11" x14ac:dyDescent="0.2">
      <c r="A866" s="67"/>
      <c r="B866" s="16"/>
      <c r="C866" s="17"/>
      <c r="D866" s="17"/>
      <c r="E866" s="82"/>
      <c r="F866" s="82"/>
      <c r="G866" s="82"/>
      <c r="H866" s="82"/>
      <c r="I866" s="82"/>
      <c r="J866" s="82"/>
      <c r="K866" s="15"/>
    </row>
    <row r="867" spans="1:11" x14ac:dyDescent="0.2">
      <c r="A867" s="67"/>
      <c r="B867" s="16"/>
      <c r="C867" s="17"/>
      <c r="D867" s="17"/>
      <c r="E867" s="82"/>
      <c r="F867" s="82"/>
      <c r="G867" s="82"/>
      <c r="H867" s="82"/>
      <c r="I867" s="82"/>
      <c r="J867" s="82"/>
      <c r="K867" s="15"/>
    </row>
    <row r="868" spans="1:11" x14ac:dyDescent="0.2">
      <c r="A868" s="67"/>
      <c r="B868" s="16"/>
      <c r="C868" s="17"/>
      <c r="D868" s="17"/>
      <c r="E868" s="82"/>
      <c r="F868" s="82"/>
      <c r="G868" s="82"/>
      <c r="H868" s="82"/>
      <c r="I868" s="82"/>
      <c r="J868" s="82"/>
      <c r="K868" s="15"/>
    </row>
    <row r="869" spans="1:11" x14ac:dyDescent="0.2">
      <c r="A869" s="67"/>
      <c r="B869" s="16"/>
      <c r="C869" s="17"/>
      <c r="D869" s="17"/>
      <c r="E869" s="82"/>
      <c r="F869" s="82"/>
      <c r="G869" s="82"/>
      <c r="H869" s="82"/>
      <c r="I869" s="82"/>
      <c r="J869" s="82"/>
      <c r="K869" s="15"/>
    </row>
    <row r="870" spans="1:11" x14ac:dyDescent="0.2">
      <c r="A870" s="67"/>
      <c r="B870" s="16"/>
      <c r="C870" s="17"/>
      <c r="D870" s="17"/>
      <c r="E870" s="82"/>
      <c r="F870" s="82"/>
      <c r="G870" s="82"/>
      <c r="H870" s="82"/>
      <c r="I870" s="82"/>
      <c r="J870" s="82"/>
      <c r="K870" s="15"/>
    </row>
    <row r="871" spans="1:11" x14ac:dyDescent="0.2">
      <c r="A871" s="67"/>
      <c r="B871" s="16"/>
      <c r="C871" s="17"/>
      <c r="D871" s="17"/>
      <c r="E871" s="82"/>
      <c r="F871" s="82"/>
      <c r="G871" s="82"/>
      <c r="H871" s="82"/>
      <c r="I871" s="82"/>
      <c r="J871" s="82"/>
      <c r="K871" s="15"/>
    </row>
    <row r="872" spans="1:11" x14ac:dyDescent="0.2">
      <c r="A872" s="67"/>
      <c r="B872" s="16"/>
      <c r="C872" s="17"/>
      <c r="D872" s="17"/>
      <c r="E872" s="82"/>
      <c r="F872" s="82"/>
      <c r="G872" s="82"/>
      <c r="H872" s="82"/>
      <c r="I872" s="82"/>
      <c r="J872" s="82"/>
      <c r="K872" s="15"/>
    </row>
    <row r="873" spans="1:11" x14ac:dyDescent="0.2">
      <c r="A873" s="67"/>
      <c r="B873" s="16"/>
      <c r="C873" s="17"/>
      <c r="D873" s="17"/>
      <c r="E873" s="82"/>
      <c r="F873" s="82"/>
      <c r="G873" s="82"/>
      <c r="H873" s="82"/>
      <c r="I873" s="82"/>
      <c r="J873" s="82"/>
      <c r="K873" s="15"/>
    </row>
    <row r="874" spans="1:11" x14ac:dyDescent="0.2">
      <c r="A874" s="67"/>
      <c r="B874" s="16"/>
      <c r="C874" s="17"/>
      <c r="D874" s="17"/>
      <c r="E874" s="82"/>
      <c r="F874" s="82"/>
      <c r="G874" s="82"/>
      <c r="H874" s="82"/>
      <c r="I874" s="82"/>
      <c r="J874" s="82"/>
      <c r="K874" s="15"/>
    </row>
    <row r="875" spans="1:11" x14ac:dyDescent="0.2">
      <c r="A875" s="67"/>
      <c r="B875" s="16"/>
      <c r="C875" s="17"/>
      <c r="D875" s="17"/>
      <c r="E875" s="82"/>
      <c r="F875" s="82"/>
      <c r="G875" s="82"/>
      <c r="H875" s="82"/>
      <c r="I875" s="82"/>
      <c r="J875" s="82"/>
      <c r="K875" s="15"/>
    </row>
    <row r="876" spans="1:11" x14ac:dyDescent="0.2">
      <c r="A876" s="67"/>
      <c r="B876" s="16"/>
      <c r="C876" s="17"/>
      <c r="D876" s="17"/>
      <c r="E876" s="82"/>
      <c r="F876" s="82"/>
      <c r="G876" s="82"/>
      <c r="H876" s="82"/>
      <c r="I876" s="82"/>
      <c r="J876" s="82"/>
      <c r="K876" s="15"/>
    </row>
    <row r="877" spans="1:11" x14ac:dyDescent="0.2">
      <c r="A877" s="67"/>
      <c r="B877" s="16"/>
      <c r="C877" s="17"/>
      <c r="D877" s="17"/>
      <c r="E877" s="82"/>
      <c r="F877" s="82"/>
      <c r="G877" s="82"/>
      <c r="H877" s="82"/>
      <c r="I877" s="82"/>
      <c r="J877" s="82"/>
      <c r="K877" s="15"/>
    </row>
    <row r="878" spans="1:11" x14ac:dyDescent="0.2">
      <c r="A878" s="67"/>
      <c r="B878" s="16"/>
      <c r="C878" s="17"/>
      <c r="D878" s="17"/>
      <c r="E878" s="82"/>
      <c r="F878" s="82"/>
      <c r="G878" s="82"/>
      <c r="H878" s="82"/>
      <c r="I878" s="82"/>
      <c r="J878" s="82"/>
      <c r="K878" s="15"/>
    </row>
    <row r="879" spans="1:11" x14ac:dyDescent="0.2">
      <c r="A879" s="67"/>
      <c r="B879" s="16"/>
      <c r="C879" s="17"/>
      <c r="D879" s="17"/>
      <c r="E879" s="82"/>
      <c r="F879" s="82"/>
      <c r="G879" s="82"/>
      <c r="H879" s="82"/>
      <c r="I879" s="82"/>
      <c r="J879" s="82"/>
      <c r="K879" s="15"/>
    </row>
    <row r="880" spans="1:11" x14ac:dyDescent="0.2">
      <c r="A880" s="67"/>
      <c r="B880" s="16"/>
      <c r="C880" s="17"/>
      <c r="D880" s="17"/>
      <c r="E880" s="82"/>
      <c r="F880" s="82"/>
      <c r="G880" s="82"/>
      <c r="H880" s="82"/>
      <c r="I880" s="82"/>
      <c r="J880" s="82"/>
      <c r="K880" s="15"/>
    </row>
    <row r="881" spans="1:11" x14ac:dyDescent="0.2">
      <c r="A881" s="67"/>
      <c r="B881" s="16"/>
      <c r="C881" s="17"/>
      <c r="D881" s="17"/>
      <c r="E881" s="82"/>
      <c r="F881" s="82"/>
      <c r="G881" s="82"/>
      <c r="H881" s="82"/>
      <c r="I881" s="82"/>
      <c r="J881" s="82"/>
      <c r="K881" s="15"/>
    </row>
    <row r="882" spans="1:11" x14ac:dyDescent="0.2">
      <c r="A882" s="67"/>
      <c r="B882" s="16"/>
      <c r="C882" s="17"/>
      <c r="D882" s="17"/>
      <c r="E882" s="82"/>
      <c r="F882" s="82"/>
      <c r="G882" s="82"/>
      <c r="H882" s="82"/>
      <c r="I882" s="82"/>
      <c r="J882" s="82"/>
      <c r="K882" s="15"/>
    </row>
    <row r="883" spans="1:11" x14ac:dyDescent="0.2">
      <c r="A883" s="67"/>
      <c r="B883" s="16"/>
      <c r="C883" s="17"/>
      <c r="D883" s="17"/>
      <c r="E883" s="82"/>
      <c r="F883" s="82"/>
      <c r="G883" s="82"/>
      <c r="H883" s="82"/>
      <c r="I883" s="82"/>
      <c r="J883" s="82"/>
      <c r="K883" s="15"/>
    </row>
    <row r="884" spans="1:11" x14ac:dyDescent="0.2">
      <c r="A884" s="67"/>
      <c r="B884" s="16"/>
      <c r="C884" s="17"/>
      <c r="D884" s="17"/>
      <c r="E884" s="82"/>
      <c r="F884" s="82"/>
      <c r="G884" s="82"/>
      <c r="H884" s="82"/>
      <c r="I884" s="82"/>
      <c r="J884" s="82"/>
      <c r="K884" s="15"/>
    </row>
    <row r="885" spans="1:11" x14ac:dyDescent="0.2">
      <c r="A885" s="67"/>
      <c r="B885" s="16"/>
      <c r="C885" s="17"/>
      <c r="D885" s="17"/>
      <c r="E885" s="82"/>
      <c r="F885" s="82"/>
      <c r="G885" s="82"/>
      <c r="H885" s="82"/>
      <c r="I885" s="82"/>
      <c r="J885" s="82"/>
      <c r="K885" s="15"/>
    </row>
    <row r="886" spans="1:11" x14ac:dyDescent="0.2">
      <c r="A886" s="67"/>
      <c r="B886" s="16"/>
      <c r="C886" s="17"/>
      <c r="D886" s="17"/>
      <c r="E886" s="82"/>
      <c r="F886" s="82"/>
      <c r="G886" s="82"/>
      <c r="H886" s="82"/>
      <c r="I886" s="82"/>
      <c r="J886" s="82"/>
      <c r="K886" s="15"/>
    </row>
    <row r="887" spans="1:11" x14ac:dyDescent="0.2">
      <c r="A887" s="67"/>
      <c r="B887" s="16"/>
      <c r="C887" s="17"/>
      <c r="D887" s="17"/>
      <c r="E887" s="82"/>
      <c r="F887" s="82"/>
      <c r="G887" s="82"/>
      <c r="H887" s="82"/>
      <c r="I887" s="82"/>
      <c r="J887" s="82"/>
      <c r="K887" s="15"/>
    </row>
    <row r="888" spans="1:11" x14ac:dyDescent="0.2">
      <c r="A888" s="67"/>
      <c r="B888" s="16"/>
      <c r="C888" s="17"/>
      <c r="D888" s="17"/>
      <c r="E888" s="82"/>
      <c r="F888" s="82"/>
      <c r="G888" s="82"/>
      <c r="H888" s="82"/>
      <c r="I888" s="82"/>
      <c r="J888" s="82"/>
      <c r="K888" s="15"/>
    </row>
    <row r="889" spans="1:11" x14ac:dyDescent="0.2">
      <c r="A889" s="67"/>
      <c r="B889" s="16"/>
      <c r="C889" s="17"/>
      <c r="D889" s="17"/>
      <c r="E889" s="82"/>
      <c r="F889" s="82"/>
      <c r="G889" s="82"/>
      <c r="H889" s="82"/>
      <c r="I889" s="82"/>
      <c r="J889" s="82"/>
      <c r="K889" s="15"/>
    </row>
    <row r="890" spans="1:11" x14ac:dyDescent="0.2">
      <c r="A890" s="67"/>
      <c r="B890" s="16"/>
      <c r="C890" s="17"/>
      <c r="D890" s="17"/>
      <c r="E890" s="82"/>
      <c r="F890" s="82"/>
      <c r="G890" s="82"/>
      <c r="H890" s="82"/>
      <c r="I890" s="82"/>
      <c r="J890" s="82"/>
      <c r="K890" s="15"/>
    </row>
    <row r="891" spans="1:11" x14ac:dyDescent="0.2">
      <c r="A891" s="67"/>
      <c r="B891" s="16"/>
      <c r="C891" s="17"/>
      <c r="D891" s="17"/>
      <c r="E891" s="82"/>
      <c r="F891" s="82"/>
      <c r="G891" s="82"/>
      <c r="H891" s="82"/>
      <c r="I891" s="82"/>
      <c r="J891" s="82"/>
      <c r="K891" s="15"/>
    </row>
    <row r="892" spans="1:11" x14ac:dyDescent="0.2">
      <c r="A892" s="67"/>
      <c r="B892" s="16"/>
      <c r="C892" s="17"/>
      <c r="D892" s="17"/>
      <c r="E892" s="82"/>
      <c r="F892" s="82"/>
      <c r="G892" s="82"/>
      <c r="H892" s="82"/>
      <c r="I892" s="82"/>
      <c r="J892" s="82"/>
      <c r="K892" s="15"/>
    </row>
    <row r="893" spans="1:11" x14ac:dyDescent="0.2">
      <c r="A893" s="67"/>
      <c r="B893" s="16"/>
      <c r="C893" s="17"/>
      <c r="D893" s="17"/>
      <c r="E893" s="82"/>
      <c r="F893" s="82"/>
      <c r="G893" s="82"/>
      <c r="H893" s="82"/>
      <c r="I893" s="82"/>
      <c r="J893" s="82"/>
      <c r="K893" s="15"/>
    </row>
    <row r="894" spans="1:11" x14ac:dyDescent="0.2">
      <c r="A894" s="67"/>
      <c r="B894" s="16"/>
      <c r="C894" s="17"/>
      <c r="D894" s="17"/>
      <c r="E894" s="82"/>
      <c r="F894" s="82"/>
      <c r="G894" s="82"/>
      <c r="H894" s="82"/>
      <c r="I894" s="82"/>
      <c r="J894" s="82"/>
      <c r="K894" s="15"/>
    </row>
    <row r="895" spans="1:11" x14ac:dyDescent="0.2">
      <c r="A895" s="67"/>
      <c r="B895" s="16"/>
      <c r="C895" s="17"/>
      <c r="D895" s="17"/>
      <c r="E895" s="82"/>
      <c r="F895" s="82"/>
      <c r="G895" s="82"/>
      <c r="H895" s="82"/>
      <c r="I895" s="82"/>
      <c r="J895" s="82"/>
      <c r="K895" s="15"/>
    </row>
    <row r="896" spans="1:11" x14ac:dyDescent="0.2">
      <c r="A896" s="67"/>
      <c r="B896" s="16"/>
      <c r="C896" s="17"/>
      <c r="D896" s="17"/>
      <c r="E896" s="82"/>
      <c r="F896" s="82"/>
      <c r="G896" s="82"/>
      <c r="H896" s="82"/>
      <c r="I896" s="82"/>
      <c r="J896" s="82"/>
      <c r="K896" s="15"/>
    </row>
    <row r="897" spans="1:11" x14ac:dyDescent="0.2">
      <c r="A897" s="67"/>
      <c r="B897" s="16"/>
      <c r="C897" s="17"/>
      <c r="D897" s="17"/>
      <c r="E897" s="82"/>
      <c r="F897" s="82"/>
      <c r="G897" s="82"/>
      <c r="H897" s="82"/>
      <c r="I897" s="82"/>
      <c r="J897" s="82"/>
      <c r="K897" s="15"/>
    </row>
    <row r="898" spans="1:11" x14ac:dyDescent="0.2">
      <c r="A898" s="67"/>
      <c r="B898" s="16"/>
      <c r="C898" s="17"/>
      <c r="D898" s="17"/>
      <c r="E898" s="82"/>
      <c r="F898" s="82"/>
      <c r="G898" s="82"/>
      <c r="H898" s="82"/>
      <c r="I898" s="82"/>
      <c r="J898" s="82"/>
      <c r="K898" s="15"/>
    </row>
    <row r="899" spans="1:11" x14ac:dyDescent="0.2">
      <c r="A899" s="67"/>
      <c r="B899" s="16"/>
      <c r="C899" s="17"/>
      <c r="D899" s="17"/>
      <c r="E899" s="82"/>
      <c r="F899" s="82"/>
      <c r="G899" s="82"/>
      <c r="H899" s="82"/>
      <c r="I899" s="82"/>
      <c r="J899" s="82"/>
      <c r="K899" s="15"/>
    </row>
    <row r="900" spans="1:11" x14ac:dyDescent="0.2">
      <c r="A900" s="67"/>
      <c r="B900" s="16"/>
      <c r="C900" s="17"/>
      <c r="D900" s="17"/>
      <c r="E900" s="82"/>
      <c r="F900" s="82"/>
      <c r="G900" s="82"/>
      <c r="H900" s="82"/>
      <c r="I900" s="82"/>
      <c r="J900" s="82"/>
      <c r="K900" s="15"/>
    </row>
    <row r="901" spans="1:11" x14ac:dyDescent="0.2">
      <c r="A901" s="67"/>
      <c r="B901" s="16"/>
      <c r="C901" s="17"/>
      <c r="D901" s="17"/>
      <c r="E901" s="82"/>
      <c r="F901" s="82"/>
      <c r="G901" s="82"/>
      <c r="H901" s="82"/>
      <c r="I901" s="82"/>
      <c r="J901" s="82"/>
      <c r="K901" s="15"/>
    </row>
    <row r="902" spans="1:11" x14ac:dyDescent="0.2">
      <c r="A902" s="67"/>
      <c r="B902" s="16"/>
      <c r="C902" s="17"/>
      <c r="D902" s="17"/>
      <c r="E902" s="82"/>
      <c r="F902" s="82"/>
      <c r="G902" s="82"/>
      <c r="H902" s="82"/>
      <c r="I902" s="82"/>
      <c r="J902" s="82"/>
      <c r="K902" s="15"/>
    </row>
    <row r="903" spans="1:11" x14ac:dyDescent="0.2">
      <c r="A903" s="67"/>
      <c r="B903" s="16"/>
      <c r="C903" s="17"/>
      <c r="D903" s="17"/>
      <c r="E903" s="82"/>
      <c r="F903" s="82"/>
      <c r="G903" s="82"/>
      <c r="H903" s="82"/>
      <c r="I903" s="82"/>
      <c r="J903" s="82"/>
      <c r="K903" s="15"/>
    </row>
    <row r="904" spans="1:11" x14ac:dyDescent="0.2">
      <c r="A904" s="67"/>
      <c r="B904" s="16"/>
      <c r="C904" s="17"/>
      <c r="D904" s="17"/>
      <c r="E904" s="82"/>
      <c r="F904" s="82"/>
      <c r="G904" s="82"/>
      <c r="H904" s="82"/>
      <c r="I904" s="82"/>
      <c r="J904" s="82"/>
      <c r="K904" s="15"/>
    </row>
    <row r="905" spans="1:11" x14ac:dyDescent="0.2">
      <c r="A905" s="67"/>
      <c r="B905" s="16"/>
      <c r="C905" s="17"/>
      <c r="D905" s="17"/>
      <c r="E905" s="82"/>
      <c r="F905" s="82"/>
      <c r="G905" s="82"/>
      <c r="H905" s="82"/>
      <c r="I905" s="82"/>
      <c r="J905" s="82"/>
      <c r="K905" s="15"/>
    </row>
    <row r="906" spans="1:11" x14ac:dyDescent="0.2">
      <c r="A906" s="67"/>
      <c r="B906" s="16"/>
      <c r="C906" s="17"/>
      <c r="D906" s="17"/>
      <c r="E906" s="82"/>
      <c r="F906" s="82"/>
      <c r="G906" s="82"/>
      <c r="H906" s="82"/>
      <c r="I906" s="82"/>
      <c r="J906" s="82"/>
      <c r="K906" s="15"/>
    </row>
    <row r="907" spans="1:11" x14ac:dyDescent="0.2">
      <c r="A907" s="67"/>
      <c r="B907" s="16"/>
      <c r="C907" s="17"/>
      <c r="D907" s="17"/>
      <c r="E907" s="82"/>
      <c r="F907" s="82"/>
      <c r="G907" s="82"/>
      <c r="H907" s="82"/>
      <c r="I907" s="82"/>
      <c r="J907" s="82"/>
      <c r="K907" s="15"/>
    </row>
    <row r="908" spans="1:11" x14ac:dyDescent="0.2">
      <c r="A908" s="67"/>
      <c r="B908" s="16"/>
      <c r="C908" s="17"/>
      <c r="D908" s="17"/>
      <c r="E908" s="82"/>
      <c r="F908" s="82"/>
      <c r="G908" s="82"/>
      <c r="H908" s="82"/>
      <c r="I908" s="82"/>
      <c r="J908" s="82"/>
      <c r="K908" s="15"/>
    </row>
    <row r="909" spans="1:11" x14ac:dyDescent="0.2">
      <c r="A909" s="67"/>
      <c r="B909" s="16"/>
      <c r="C909" s="17"/>
      <c r="D909" s="17"/>
      <c r="E909" s="82"/>
      <c r="F909" s="82"/>
      <c r="G909" s="82"/>
      <c r="H909" s="82"/>
      <c r="I909" s="82"/>
      <c r="J909" s="82"/>
      <c r="K909" s="15"/>
    </row>
    <row r="910" spans="1:11" x14ac:dyDescent="0.2">
      <c r="A910" s="67"/>
      <c r="B910" s="16"/>
      <c r="C910" s="17"/>
      <c r="D910" s="17"/>
      <c r="E910" s="82"/>
      <c r="F910" s="82"/>
      <c r="G910" s="82"/>
      <c r="H910" s="82"/>
      <c r="I910" s="82"/>
      <c r="J910" s="82"/>
      <c r="K910" s="15"/>
    </row>
    <row r="911" spans="1:11" x14ac:dyDescent="0.2">
      <c r="A911" s="67"/>
      <c r="B911" s="16"/>
      <c r="C911" s="17"/>
      <c r="D911" s="17"/>
      <c r="E911" s="82"/>
      <c r="F911" s="82"/>
      <c r="G911" s="82"/>
      <c r="H911" s="82"/>
      <c r="I911" s="82"/>
      <c r="J911" s="82"/>
      <c r="K911" s="15"/>
    </row>
    <row r="912" spans="1:11" x14ac:dyDescent="0.2">
      <c r="A912" s="67"/>
      <c r="B912" s="16"/>
      <c r="C912" s="17"/>
      <c r="D912" s="17"/>
      <c r="E912" s="82"/>
      <c r="F912" s="82"/>
      <c r="G912" s="82"/>
      <c r="H912" s="82"/>
      <c r="I912" s="82"/>
      <c r="J912" s="82"/>
      <c r="K912" s="15"/>
    </row>
    <row r="913" spans="1:11" x14ac:dyDescent="0.2">
      <c r="A913" s="67"/>
      <c r="B913" s="16"/>
      <c r="C913" s="17"/>
      <c r="D913" s="17"/>
      <c r="E913" s="82"/>
      <c r="F913" s="82"/>
      <c r="G913" s="82"/>
      <c r="H913" s="82"/>
      <c r="I913" s="82"/>
      <c r="J913" s="82"/>
      <c r="K913" s="15"/>
    </row>
    <row r="914" spans="1:11" x14ac:dyDescent="0.2">
      <c r="A914" s="67"/>
      <c r="B914" s="16"/>
      <c r="C914" s="17"/>
      <c r="D914" s="17"/>
      <c r="E914" s="82"/>
      <c r="F914" s="82"/>
      <c r="G914" s="82"/>
      <c r="H914" s="82"/>
      <c r="I914" s="82"/>
      <c r="J914" s="82"/>
      <c r="K914" s="15"/>
    </row>
    <row r="915" spans="1:11" x14ac:dyDescent="0.2">
      <c r="A915" s="67"/>
      <c r="B915" s="16"/>
      <c r="C915" s="17"/>
      <c r="D915" s="17"/>
      <c r="E915" s="82"/>
      <c r="F915" s="82"/>
      <c r="G915" s="82"/>
      <c r="H915" s="82"/>
      <c r="I915" s="82"/>
      <c r="J915" s="82"/>
      <c r="K915" s="15"/>
    </row>
    <row r="916" spans="1:11" x14ac:dyDescent="0.2">
      <c r="A916" s="67"/>
      <c r="B916" s="16"/>
      <c r="C916" s="17"/>
      <c r="D916" s="17"/>
      <c r="E916" s="82"/>
      <c r="F916" s="82"/>
      <c r="G916" s="82"/>
      <c r="H916" s="82"/>
      <c r="I916" s="82"/>
      <c r="J916" s="82"/>
      <c r="K916" s="15"/>
    </row>
    <row r="917" spans="1:11" x14ac:dyDescent="0.2">
      <c r="A917" s="67"/>
      <c r="B917" s="16"/>
      <c r="C917" s="17"/>
      <c r="D917" s="17"/>
      <c r="E917" s="82"/>
      <c r="F917" s="82"/>
      <c r="G917" s="82"/>
      <c r="H917" s="82"/>
      <c r="I917" s="82"/>
      <c r="J917" s="82"/>
      <c r="K917" s="15"/>
    </row>
    <row r="918" spans="1:11" x14ac:dyDescent="0.2">
      <c r="A918" s="67"/>
      <c r="B918" s="16"/>
      <c r="C918" s="17"/>
      <c r="D918" s="17"/>
      <c r="E918" s="82"/>
      <c r="F918" s="82"/>
      <c r="G918" s="82"/>
      <c r="H918" s="82"/>
      <c r="I918" s="82"/>
      <c r="J918" s="82"/>
      <c r="K918" s="15"/>
    </row>
    <row r="919" spans="1:11" x14ac:dyDescent="0.2">
      <c r="A919" s="67"/>
      <c r="B919" s="16"/>
      <c r="C919" s="17"/>
      <c r="D919" s="17"/>
      <c r="E919" s="82"/>
      <c r="F919" s="82"/>
      <c r="G919" s="82"/>
      <c r="H919" s="82"/>
      <c r="I919" s="82"/>
      <c r="J919" s="82"/>
      <c r="K919" s="15"/>
    </row>
    <row r="920" spans="1:11" x14ac:dyDescent="0.2">
      <c r="A920" s="67"/>
      <c r="B920" s="16"/>
      <c r="C920" s="17"/>
      <c r="D920" s="17"/>
      <c r="E920" s="82"/>
      <c r="F920" s="82"/>
      <c r="G920" s="82"/>
      <c r="H920" s="82"/>
      <c r="I920" s="82"/>
      <c r="J920" s="82"/>
      <c r="K920" s="15"/>
    </row>
    <row r="921" spans="1:11" x14ac:dyDescent="0.2">
      <c r="A921" s="67"/>
      <c r="B921" s="16"/>
      <c r="C921" s="17"/>
      <c r="D921" s="17"/>
      <c r="E921" s="82"/>
      <c r="F921" s="82"/>
      <c r="G921" s="82"/>
      <c r="H921" s="82"/>
      <c r="I921" s="82"/>
      <c r="J921" s="82"/>
      <c r="K921" s="15"/>
    </row>
    <row r="922" spans="1:11" x14ac:dyDescent="0.2">
      <c r="A922" s="67"/>
      <c r="B922" s="16"/>
      <c r="C922" s="17"/>
      <c r="D922" s="17"/>
      <c r="E922" s="82"/>
      <c r="F922" s="82"/>
      <c r="G922" s="82"/>
      <c r="H922" s="82"/>
      <c r="I922" s="82"/>
      <c r="J922" s="82"/>
      <c r="K922" s="15"/>
    </row>
  </sheetData>
  <sheetProtection selectLockedCells="1" selectUnlockedCells="1"/>
  <customSheetViews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75">
    <mergeCell ref="B263:B266"/>
    <mergeCell ref="B84:B87"/>
    <mergeCell ref="B140:B144"/>
    <mergeCell ref="B150:B153"/>
    <mergeCell ref="B200:B203"/>
    <mergeCell ref="B120:B123"/>
    <mergeCell ref="B89:B91"/>
    <mergeCell ref="B92:B95"/>
    <mergeCell ref="B116:B119"/>
    <mergeCell ref="B124:B127"/>
    <mergeCell ref="B128:B131"/>
    <mergeCell ref="B229:B232"/>
    <mergeCell ref="B225:B228"/>
    <mergeCell ref="B217:B220"/>
    <mergeCell ref="B209:B212"/>
    <mergeCell ref="B184:B187"/>
    <mergeCell ref="B249:B252"/>
    <mergeCell ref="B257:B260"/>
    <mergeCell ref="B234:B237"/>
    <mergeCell ref="B238:B241"/>
    <mergeCell ref="B242:B245"/>
    <mergeCell ref="B253:B256"/>
    <mergeCell ref="B233:O233"/>
    <mergeCell ref="G1:O1"/>
    <mergeCell ref="B96:B99"/>
    <mergeCell ref="A17:A20"/>
    <mergeCell ref="A21:A24"/>
    <mergeCell ref="B21:B24"/>
    <mergeCell ref="B25:B29"/>
    <mergeCell ref="B67:B70"/>
    <mergeCell ref="B38:B41"/>
    <mergeCell ref="B42:B45"/>
    <mergeCell ref="B46:B49"/>
    <mergeCell ref="B17:B20"/>
    <mergeCell ref="A13:A16"/>
    <mergeCell ref="B9:B12"/>
    <mergeCell ref="B13:B16"/>
    <mergeCell ref="B71:B74"/>
    <mergeCell ref="C3:O3"/>
    <mergeCell ref="C2:O2"/>
    <mergeCell ref="B146:B149"/>
    <mergeCell ref="A5:A6"/>
    <mergeCell ref="B30:B33"/>
    <mergeCell ref="B50:B54"/>
    <mergeCell ref="B34:B37"/>
    <mergeCell ref="B55:B58"/>
    <mergeCell ref="B59:B62"/>
    <mergeCell ref="B5:B6"/>
    <mergeCell ref="C5:D5"/>
    <mergeCell ref="E5:O5"/>
    <mergeCell ref="B75:B78"/>
    <mergeCell ref="B100:B103"/>
    <mergeCell ref="B79:B82"/>
    <mergeCell ref="B63:B66"/>
    <mergeCell ref="B168:B171"/>
    <mergeCell ref="B176:B179"/>
    <mergeCell ref="B172:B175"/>
    <mergeCell ref="B8:O8"/>
    <mergeCell ref="A4:O4"/>
    <mergeCell ref="B192:B195"/>
    <mergeCell ref="B112:B115"/>
    <mergeCell ref="B104:B107"/>
    <mergeCell ref="B88:O88"/>
    <mergeCell ref="B221:B224"/>
    <mergeCell ref="B155:B159"/>
    <mergeCell ref="B145:O145"/>
    <mergeCell ref="B160:B163"/>
    <mergeCell ref="B154:O154"/>
    <mergeCell ref="B213:B216"/>
    <mergeCell ref="B204:O204"/>
    <mergeCell ref="B205:B208"/>
    <mergeCell ref="B164:B167"/>
    <mergeCell ref="B188:B191"/>
    <mergeCell ref="B196:B199"/>
    <mergeCell ref="B180:B183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5" fitToHeight="6" orientation="landscape" useFirstPageNumber="1" r:id="rId3"/>
  <headerFooter alignWithMargins="0">
    <oddFooter>&amp;R&amp;P</oddFooter>
  </headerFooter>
  <rowBreaks count="1" manualBreakCount="1">
    <brk id="1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39">
        <v>35661.800000000003</v>
      </c>
      <c r="B2" s="39">
        <v>0</v>
      </c>
      <c r="C2" s="46">
        <v>5142.4560000000001</v>
      </c>
      <c r="D2" s="66">
        <v>4137.1659600000003</v>
      </c>
      <c r="E2" s="46">
        <v>7196.2759999999998</v>
      </c>
      <c r="F2" s="39">
        <v>10735.9</v>
      </c>
      <c r="G2" s="39">
        <v>14165.242999999999</v>
      </c>
      <c r="H2" s="47">
        <v>14573.07</v>
      </c>
      <c r="I2" s="3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User</cp:lastModifiedBy>
  <cp:lastPrinted>2021-04-12T11:52:24Z</cp:lastPrinted>
  <dcterms:created xsi:type="dcterms:W3CDTF">2008-10-22T06:49:32Z</dcterms:created>
  <dcterms:modified xsi:type="dcterms:W3CDTF">2021-07-13T05:11:21Z</dcterms:modified>
</cp:coreProperties>
</file>